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<sst xmlns="http://schemas.openxmlformats.org/spreadsheetml/2006/main" count="5081" uniqueCount="1865">
  <si>
    <t>Uploaded Date</t>
  </si>
  <si>
    <t>Channel</t>
  </si>
  <si>
    <t>Video URL</t>
  </si>
  <si>
    <t>Video Title</t>
  </si>
  <si>
    <t>Description</t>
  </si>
  <si>
    <t>Base URL</t>
  </si>
  <si>
    <t>Divider1</t>
  </si>
  <si>
    <t>Divider2</t>
  </si>
  <si>
    <t>Folder separator</t>
  </si>
  <si>
    <t>Youtube id</t>
  </si>
  <si>
    <t>End URL</t>
  </si>
  <si>
    <t>Transcript Link</t>
  </si>
  <si>
    <t>2023 06 24</t>
  </si>
  <si>
    <t>Society for Scientific Exploration</t>
  </si>
  <si>
    <t>https://youtu.be/9O8YL5cfh1I</t>
  </si>
  <si>
    <t>Remote Viewing Applications Survey   Debra Lynne Katz</t>
  </si>
  <si>
    <t>Introduction: The primary purpose of this review and exploratory survey of experienced remote viewers was to discover which types of projects they are engaged with today, and to what extent, and to understand their backgrounds, methods, approaches, practices, philosophies, beliefs, and phenomenological experiences related to this work. Another goal was to discover whether the original definitions and tenants of remote viewing defined within its specific historical context have changed.
Methods: In designing our novel survey, we examined RV projects discussed in the scientific, archival, and popular literature spanning the past 50 years since remote viewing inception. These past projects, along with their methods, approaches, and philosophical underpinnings, informed our multiple-choice question construction (46 in all) as we operated from the hypothesis that we would likely see, at least to some extent, a continuation of these themes, or reminiscences of them, through present day remote viewing applied work. Still, we anticipated there could be some changes related to the decentralization-deinstitutionalization of remote viewing from its shift to governmental and military culture into a far less structured one. We also anticipated there could be changes related to developing technologies.
Only respondents who have participated in real-life applied/operational remote viewing projects other than for training practice or research purposes were invited and allowed to participate. We were interested in polling only those who would fall under the stricter definition of remote viewing, and not just any type of psychic practitioner such as an intuitive or clairvoyant reader or medium.
Results: One hundred-six remote viewers participated in the survey, although not all responded to every question. We consistently had between 70 and 73 responses per question. Participants came from over a dozen countries, spanned in age between 35-55, with twenty participants over the age of 65 (19.61%). Professions included tax analyst, financial auditor, investors, insurance claims adjuster, economic development consultant, systems analyst, business school professor, software developer, software engineer, geophysicist, medical surgeon, registered nurse, pharmacist, nutritionist, law enforcement officers, teachers, and artists.
Responses were analyzed through the use of a mixed-methods approach. The main findings are that remote viewing applications are wide, spanning from business to scientific and intelligence applications, and for the use of personal, corporate, and public agencies. RV is often used for finding missing items and pets. Twenty-three percent of the participants declared that their remote viewing job was paid. The range of the training and experience with remote viewing was expansive, and the majority used mixed methods, depending on the project. We found that most respondents expressed both awareness of and respect for the scientific principles related to blinding and separation of roles, yet there was a range of views regarding the practicality of adhering to these for application purposes.
Discussion: While only 23.4% declared that their RV job was paid, for some, this is a real professional job. All viewers had some level of training, ranging from less than one year to more than 20 years of training and less to 50 to over 2000 RV completed sessions. They are also trained in a wide range of modalities. Differences between remote viewers today and those who emerged from the earlier research labs and government RV programs are that viewers today are without monitors in terms of the actual conducting of the RV sessions. While some stick to a single modality (such as controlled remote viewing), many reported adjusting their approaches based on a project’s needs and using a mixed-methods approach. In terms of the overall project setup, many continue to work in groups, or at least with taskers. Respect for blinding protocols was mentioned, but there was a range of beliefs about the practicality of remaining blind for applied projects. Working with front-loading appeared to be viewed as a higher-level skill.
We were impressed by the expressions of strong enthusiasm, excitement, and personal benefits of remote viewing during applications work. The phrase “remote viewing makes me high” was repeated several times, as were words such as “thrilling” and “love” and “fascinating.” Our participants gave different definitions of success, not just accuracy-driven. Our final conclusion is that remote viewing continues to be carried out in the spirit in which it was intended, for practical use and as an information gathering tool, by articulate, thoughtful, and engaged participants.
The SSE provides a forum for original research into cutting edge and unconventional areas. Views and opinions belong only to the speakers, and are not necessarily endorsed by the SSE.
https://linktr.ee/scientificexploration</t>
  </si>
  <si>
    <t>https://files.afu.se/Downloads/Transcripts/Society%20for%20Scientific%20Exploration%20(SSE)/</t>
  </si>
  <si>
    <t xml:space="preserve"> - </t>
  </si>
  <si>
    <t>_</t>
  </si>
  <si>
    <t>/</t>
  </si>
  <si>
    <t>9O8YL5cfh1I</t>
  </si>
  <si>
    <t xml:space="preserve"> - transcript (automated).pdf</t>
  </si>
  <si>
    <t>2023 06 22</t>
  </si>
  <si>
    <t>https://youtu.be/cDDfoxgJr_M</t>
  </si>
  <si>
    <t>Nonlocal Consciousness and the Anthropology of Religions and Spiritual Practices   Stephan Schwartz</t>
  </si>
  <si>
    <t>This paper presents an anthropological assessment of religions and spiritual practices stripped of their sectarian dogmas. It discusses them not on the basis of faith, but as systems of empirical observational science developed over generations for the purpose of allowing followers the opportunity to open to nonlocal consciousness. The paper describes how religions begin as the result of a single individual having a nonlocal, or a series of nonlocal consciousness experiences, laying out the steps by which that individual’s experience becomes a religion. It shows how the empirical sciences of religions, and the spiritual practices they engender are supported by scientific experimental research from many different disciplines explaining in the process why water and wine are often a part of religious rituals; why healing is common across religions; why sacred spaces are significant, how they are created; and why scriptures, and even the manner in which they are written, matter. 
Join the SSE to support to support the Society’s commitment to maintain an open professional forum for researchers at the edge of conventional science: https://linktr.ee/scientificexploration
The SSE provides a forum for original research into cutting edge and unconventional areas. Views and opinions belong only to the speakers, and are not necessarily endorsed by the SSE.</t>
  </si>
  <si>
    <t>cDDfoxgJr_M</t>
  </si>
  <si>
    <t>2023 06 20</t>
  </si>
  <si>
    <t>https://youtu.be/Ay7PScSTBRw</t>
  </si>
  <si>
    <t>Measuring Group Connections  Heart Rate Variability &amp; Random Number Generators   Eric Leskowitz</t>
  </si>
  <si>
    <t>Measuring Group Connections: Heart Rate Variability (HRV) and Random Number Generators (RNG)
Eric Leskowitz
Spaulding Rehabilitation Hospital, Harvard Medical School, Boston, MA, USA
Introduction: Most people have experienced the power of group energies, whether at a political rally, a sporting event, a musical concert, or a meditation retreat. While concrete factors like the volume of the cheers and the sight of other people clapping are easy to identify as contributors to the impact of these events, objective measurement of the intangible aspects of this phenomenon has been problematic. In this report, I describe the detection and measurement of the subtle energy aspects of group connections using two well-validated techniques: heart rate variability (HRV) (in particular, Heart Coherence (HC)) and random number generators (RNG). The first demonstration was done in a laboratory setting, and the second was done while attending a professional baseball game. Both produced significant confirmatory evidence that intangible group connections are, in fact, real, measurable, and quantifiable. 
Methods: HRV: On-site at the Institute of HeartMath, a volunteer (the author) who was naïve to the IHM practice of heart coherence (HC) had all incoming visual and auditory cues blocked by blindfolds and headphones. He then had his baseline HRV status was measured with standard heart-rate biofeedback monitors, before being joined by four experienced HeartMath practitioners. At a moment in time unbeknownst to the subject, they began their meditation practice, while he continued to be monitored to determine whether his HC status was being affected by the nearby group’s meditative activities. 
RNG: A software program for continuously generating random numbers was installed on a laptop computer that the author brought to a professional baseball game. The program was allowed to run throughout the game, which the author watched while seated several hundred feet away from the computer. He made note of moments that he subjectively determined were emotionally significant or intense. After the game ended, the RNG data file was analyzed by an off-site statistician, who was blind to the proceedings, in order to determine at what moments in time the RNG output varied from randomness by more than two standard deviations (i.e., attained statistical significance). 
Results: HRV: During the baseline phase, the subject showed no significant degree of heart coherence, ranging from 0-5% on the coherence ratio weighted average HC index. Shortly after the HeartMath team entered the room, and within seconds of them beginning to meditate, the subject’s HC tracing showed an immediate and sustained increase in coherence to 25% over the next minute. At that point, the study was terminated by the lab director. 
RNG: Seven moments of statistically significant spikes in RNG non-randomness were noted, and five of them corresponded exactly in time to the five of the eight most emotionally significant moments of the game, as previously determined subjectively by the author. The odds that these co-occurrences happened due to chance alone were 1:2,000. 
Discussion: Both studies validated the initial hypothesis that group energetic connections could be measured by fairly simple instrumentation. The mechanism of action for these effects is not clear, though the apparent synchronization of heart rhythms is thought by IHM researchers to represent a resonance phenomenon between the cardiac magnetic fields of the participants. Future studies could shield out various components of the EMF and biofield via Faraday cages and mu-metal shielding to isolate any putative non-EMF or etheric components of this interaction. 
The baseball study mirrored findings by the PEAR Lab and the Global Consciousness Project, but with more precise moment-to-moment data analysis made possible via the novel proprietary software used in this study. In contrast to the cumulative data analysis favored by those labs, the use of this novel software could enable more precise studies of the impact of group consciousness on RNG devices.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</si>
  <si>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Ay7PScSTBRw</t>
  </si>
  <si>
    <t>2023 06 13</t>
  </si>
  <si>
    <t>https://youtu.be/4DkWlKdwRKU</t>
  </si>
  <si>
    <t>Accuracy and Neural Correlates of Blinded Mediumship Compared to Controls   Arnaud Delorme</t>
  </si>
  <si>
    <t>Introduction: Mediumship is an ancestral practice whereby mediums can access information they should not be able to access based on the materialist paradigm. During advanced meditative practice or mediumship sessions, unusual perceptions can arise, including the sense of receiving information about unknown people who are deceased. As with meditation, this mental state of communication with the deceased involves calming mental chatter and becoming receptive to subtle feelings and sensations. We show that it is an ideal field of study for testing the hypothesis that consciousness is nonlocal, as it is (1) widely practiced, (2) involves extreme emotions — such as the ones associated with death — which usually trigger the most spontaneous paranormal reports, and (3) there are also prior, reputable studies. We review three experiments we performed on this topic. 
Experiment 1: In our first experiment, psychometric and brain electrophysiology data were collected from six individuals who had previously reported accurate information about deceased individuals under double-blind conditions. In the first task, the participant was given only the first name of a deceased person and asked 25 questions. Mediums’ accuracy was rated above chance expectation in this blinded test. The correlation between accuracy and brain activity during the 20 seconds of silent mediumship communication was significant in frontal theta for one participant. These differences suggest that the impression of communicating with the deceased may be a distinct mental state distinct from ordinary thinking or imagination. 
Experiment 2: In our second experiment on this topic, we improved experimental design to increase statistical power. We invited 12 mediums to see if they could tell if a person was alive or dead based solely on a brief examination of his or her photograph. Participants examined 404 photographs displayed on a computer monitor, one photo at a time, each shown for a maximum of 8 seconds. At the time the experiment was conducted, half of the individuals in the photos were deceased and half were alive. The images in the two classes were balanced using 11 image characteristics so that not a single characteristic could help with classifying the images. Participants were asked to indicate if they thought the person in a photo was living or deceased by pressing an appropriate button. Overall, the mean accuracy on this task was 53.6%, where 50% was expected by chance (P = .005, two-tailed). Statistically significant accuracy was independently obtained in 5 of the 12 participants. We also collected 32-channel electrocortical recordings and observed a robust difference between images of deceased individuals correctly vs. incorrectly classified in the early event-related potential at 100ms post-stimulus onset. Our results suggest that some individuals can intuitively assess mortality based on some as-yet-unknown features of the face. 
Experiment 3: In our third experiment, a classification task asked participants to look at 180 facial photographs of deceased individuals (photographs were taken years prior to their deaths) and guess the cause of death from three equiprobable categories: heart attack; death by firearm; or car accident. Electroencephalogram (EEG) and electrocardiogram (ECG) data were simultaneously collected during the task. The participants included individuals who claimed “mediumistic” (psychic) abilities and controls who claimed no mediumistic ability. Pooled data showed accurate guesses for the cause of death (p = 0.004), and control subjects were primarily responsible for this effect (p = 0.005). EEG and ECG differences were found between the mediums and controls. Control participants had larger amplitude event-related potentials (ERP) following the presentation of the images than the mediums, between 80 and 110 ms, and between 200 and 350 ms. This result could be interpreted as reflecting greater attention and less response inhibition by controls as compared to the mediums. 
Discussion: We explain how these results, suggesting that consciousness is not limited to the brain, have important consequences for our model of the world. We may interpret this result as mediums accessing global consciousness shared by all living beings and matter. Our results suggest that we are connected to each other in ways not fully explained by the materialist paradigm. Although these results do not yet demonstrate that consciousness is primary, it indicates that the materialist paradigm is incomplete at best. 
---
Join the SSE to support to support the Society’s commitment to maintain an open professional forum for researchers at the edge of conventional science: https://linktr.ee/scientificexploration
The SSE provides a forum for original research into cutting edge and unconventional areas. Views and opinions belong only to the speakers, and are not necessarily endorsed by the SSE.</t>
  </si>
  <si>
    <t>4DkWlKdwRKU</t>
  </si>
  <si>
    <t>https://youtu.be/JDFvE_y4FYE</t>
  </si>
  <si>
    <t>Spacetime Holism   Sky Nelson-Isaacs</t>
  </si>
  <si>
    <t>Introduction: The basic notion of time moving as a point moving from past to future dominates Western thinking. In a recent paper in Quantum Reports, I showed that wavefunction propagation in spacetime (through the Feynman path integral or the Schrodinger equation) can be rewritten as a recursive Fourier transformation. 
This approach distinguishes between measurable coordinates, which correspond to physical interactions or endpoints, and unmeasurable parameters, which are non-physical. This distinction is illustrated by a hologram, in which the holographic image you see (coordinate) is distinct from the film in the background (parameters). The result is a holistic view of time, in which the basic element of time is not a point but a line between interactions. Treating time as fundamentally holistic allows one to construct theories which connect present with future, i.e., post-select a given end state to experience a meaningful coincidence or synchronicity in the present time. 
Methods: Drawing off two related formalisms—Fourier optics and the Feynman path integral—an equation for wavefunction propagation is presented which reflects the mathematics of holograms. The ontology of this formalism is simple, consisting of spacetime and its Fourier dual. The traditional approach of a spatial wavefunction which is dependent upon the time variable is discarded in favor of a 4-dimensional spacetime distribution (block multiverse) which does not evolve. In spite of the static nature of the block multiverse, equations of motion of a system are encoded as-a-whole into its phase profile. Dynamical change is thus possible even though the wave distribution does not evolve. 
Discussion: Bohm sought to develop quantum mechanics into the implicate and explicate order. Bohm’s structure emerges naturally in this formalism. This is unsurprising because Bohm’s favorite metaphor was the hologram and the Fourier transform, which serve as the basis for the formalism presented here. Just as digital images and audio data can be converted into spaceless and timeless representations, respectively, the implicate order described here is without space or time parameter. The timelessness and spacelessness applies universally and generates fruitful lines of inquiry, such as the retroactive flexibility of histories, as well as the requirement that all physical properties are defined subjectively. 
References
Bohm, D. (1980). Wholeness and the implicate order. Routledge.
Feynman, R. P. (1948). Space-time approach to non-relativistic quantum mechanics. Reviews of Modern Physics, 20, 367–387.
Goodman, J. W. (1996). Introduction to Fourier optics (2nd ed.). McGraw-Hill Book Co.
Nelson-Isaacs, S. (2021). Spacetime paths as a whole. Quantum Reports, 3(1), 13-41. https://doi.org/10.3390/quantum3010002
---
Join the SSE to support to support the Society’s commitment to maintain an open professional forum for researchers at the edge of conventional science: https://linktr.ee/scientificexploration
The SSE provides a forum for original research into cutting edge and unconventional areas. Views and opinions belong only to the speakers, and are not necessarily endorsed by the SSE.</t>
  </si>
  <si>
    <t>JDFvE_y4FYE</t>
  </si>
  <si>
    <t>2023 06 12</t>
  </si>
  <si>
    <t>https://youtu.be/QIsmhHIwITE</t>
  </si>
  <si>
    <t>20 Years of Vital Force Technology   Igor Nazarov</t>
  </si>
  <si>
    <t>Introduction: Dr. Yury Kronn spent the last thirty years of his life exploring different aspects of subtle energy that led him, in 2000, to the invention of Vital Force Technology. This technology allows for capturing “blueprints” of subtle energy, using noise in the region of existing sound waves as their carrier. Dr. Kronn conducted numerous experiments working with different labs at a variety of institutions and showed that products processed with VFT can beneficially affect humans, animals, and plants on the physical, cellular, and even genetic level (Kronn, 2016). In 2017, a new approach using a region of the visible light spectrum, instead of the sound wave range, was put under trial. An experimental setup based on the non-linear qualities of light (Butylkin, 1989)—the Multidimensional Imaging System (MIG)—was created. Various tests demonstrated that MIG Technology is capable of successfully capturing subtle energy blueprints. 
Methods: Vital Force Technology (VFT) is capable of capturing a subtle energy pattern coming from the electrically modulated gas discharge of specific inert gasses and of recording this as noise with the help of a high-quality audio-processing system. The subsequent audio signal playback through powerful electromagnets allows for processing a selected sample, providing it with the qualities of the subtle energy blueprints. MIG Technology functionally mimics VFT, with the only difference being, instead of using the sound wave range of frequencies, it works in the region of light spectrum wavelengths. 
Results: Four years of a study comparing sound waves with light spectrum waves, when both are used as carriers of subtle energy blueprints, has shown that products created with the help of both methods work the same way. Some samples occurred to be more effective for human well-being when the two methods are combined, especially when the blueprints are taken from plants. MIG Technology has demonstrated greater effectiveness in creating a long-lived macroscopic entanglement. 
Discussion: One of the driving forces behind both technologies is a well-known model describing how the three-dimensional material world, which science mainly explores, is the last resort of the multi-dimensional Multiverse that “squeezes” itself into the dense condition of our existence. It is hypothesized that the material world is constructed according to the “blueprints” of the higher dimensions that we can call the subtle world. If this is correct, then every object we deal with in the material world has as an integral part of these blueprints. By finding out how to attune to these blueprints, record them, and then impose them enhanced on different objects, we could then be able to beneficially change these objects and their qualities. 
During his life, Dr. Kronn, experimenting with people known to be sensitive testers, found that some combinations of the gas discharge recorded through specific filters, when modulated with the current of particular frequencies swept with distinct speeds (VFT), can positively affect human mood and health. Experimenting further, he enhanced the effectiveness of his experimental setup configuration by increasing the signal-to-noise ratio using a special filtering system. This allowed Dr. Kronn to record not only a powerful subtle energy signal coming from the gas discharge but also to capture subtle energy blueprints of practically any object. This breakthrough brought forward the necessity of further shielding experiments from environmental noises (Kronn, 2019). 
The next generation of subtle energy technology switched from sound waves to the light spectrum of waves (MIG). Light technology was discovered to be more effective in creating a long-lived macroscopic entanglement, which is now being used for EMF protective devices entangled with the ionosphere vibrations—Schumann resonance frequencies (Nazarov, 2019). 
It is hypothesized that other parts of the wavelength spectrum characteristic of the human sensory apparatus may also work in the same fashion, revealing new features of subtle energy. More research is needed to improve our understanding of the relationship between subtle energy and the Multiverse.
Join the SSE to support to support the Society’s commitment to maintain an open professional forum for researchers at the edge of conventional science: https://linktr.ee/scientificexploration
The SSE provides a forum for original research into cutting edge and unconventional areas. Views and opinions belong only to the speakers, and are not necessarily endorsed by the SSE.</t>
  </si>
  <si>
    <t>QIsmhHIwITE</t>
  </si>
  <si>
    <t>2023 06 11</t>
  </si>
  <si>
    <t>https://youtu.be/NUtnTzfEhsA</t>
  </si>
  <si>
    <t>Spatial and Temporal Coherences of Biophoton Emission   Daqing Piao</t>
  </si>
  <si>
    <t>Growing bodies of experiments have revealed that the spontaneous biophoton emission of humans shows patterns of coherence in both spatial presentation and temporal phase-variation. The spatial coherence pattern refers to correlations of the intensity changes of biophoton emission of humans between distant anatomic locations (Van Wijk et al., 2014). The temporal coherence pattern refers to synchronous or sequential occurrences of changes of biophoton emission of humans at various anatomical locations when influenced by a systematic exogenous factor (Kobayashi et al., 2009). These weak albeit undeniable patterns of spatial and temporal coherences (to the least correlations) are different from, and thus inexplicable by, the coherence of localized photon-counting of Poisson-statistics as stipulated by Popp et al. according to the decay of induced change of biophoton emission in organisms when stressed.
Join the SSE to support to support the Society’s commitment to maintain an open professional forum for researchers at the edge of conventional science: https://linktr.ee/scientificexploration
The SSE provides a forum for original research into cutting edge and unconventional areas. Views and opinions belong only to the speakers, and are not necessarily endorsed by the SSE.</t>
  </si>
  <si>
    <t>NUtnTzfEhsA</t>
  </si>
  <si>
    <t>2023 06 09</t>
  </si>
  <si>
    <t>https://youtu.be/Yh7mVGtorNM</t>
  </si>
  <si>
    <t>Replication Study of Causally Ambiguous Duration Sorting   Winthrop T. Williams</t>
  </si>
  <si>
    <t>Introduction: The “arrow of time” is so fundamental to our present language and logic that we may think we can logically rule out retrocausation when in fact the lack of retrocausation was built into the axioms underlying that logic. In the absence of these presuppositions, the existence of retrocausation may be no more self-contradictory than the claim that retrocausation does not exist. (Kafatos &amp; Nassikas, 2011). 
Empirical results have demonstrated a seconds-to-minutes apparently retrocausal effect manifesting as a correlation between the number of photons measured in an optical system and the future duration of that same photon-detection process (Mossbridge, 2019, 2021). This study is an attempt to replicate this effect. 
Methods: Hardware and software were developed independently from those of Mossbridge (2019, 2021), but were operated using the same protocol. Briefly, a light source and photon counter were turned on at the beginning of each run, 33 seconds of photon counts were gathered (in 3 11-second cumulative bins), then a quantum-seeded pseudorandom process was used to select the remaining amount of time photons would be counted. After that duration, the light source and photon counter were turned off. Differences in apparatus include photon detection by a single photon counting module (SPCM), pulse counting using a field programmable gate array, random number generation by discrete logic implementation of an 80-bit shift register pseudorandom number generator clocked by muon detections, a LabVIEW program operating the experiment and appending data to a file, and an RC circuit for ramping the detector voltage up and down which is optically isolated from the computer. 
Results: Data have been collected from approximately 34000 trials during 1/2 year of continuous operation from July 27, 2020 to Feb 21, 2021 inclusive. Analysis is in progress. 
Discussion: “Post Selection” experiments have demonstrated time symmetry in the evolution of quantum-mechanical systems and are congruent with the standard model of quantum physics (Aharonov et al., 2015). Those experiments support the possibility of apparent retrocausation and show a connection between the direction of causality (arrow of entropic time) and the boundary conditions of the system. Conceivably therefore, such a relationship might be turned around creating what one might call a “time telescope” whereby measurements of retrocausal effects allow us to observe boundary conditions that may be distant in time. 
References
Aharonov, Y., Cohen, E., Waegell, M., &amp; Elitzur, A. C. (2018) The weak reality that makes q1uantum phenomena more natural: Novel insights and experiments. Entropy (Basel, Switzerland), 20(11), 854. https://doi.org/10.3390/e20110854 
Kafatos, M., &amp; Nassikas A. A. (2011). Retro-causation, minimum contradictions and non-locality. AIP Conference Proceedings, 1408, 291. https://doi.org/10.1063/1.3663730 Published Online: 18 November 2011.
Mossbridge, J. (2019). The influence of future durations on past photon counts in an optical system. 2019 Annual Meeting of the APS Far West Section, 64(17). https://figshare.com/articles/figure/Future_Photon_Figure_1_pdf/9964976 
Mossbridge, J. (2021). Long time-frame causally ambiguous behavior demonstrated in an optical system [In preparation for publication]. Retrieved from https://www.researchgate.net/publication/349106030_Long_time-frame_causally_ambiguous_behavior_demonstrated_in_an_optical_system/stats
https://linktr.ee/scientificexploration</t>
  </si>
  <si>
    <t>Yh7mVGtorNM</t>
  </si>
  <si>
    <t>2023 06 08</t>
  </si>
  <si>
    <t>https://youtu.be/qARlNm0Rgcs</t>
  </si>
  <si>
    <t>Why We Need the Apocalypse Now! A Materialist Investigates Reality &amp; Changes His Mind  Christof King</t>
  </si>
  <si>
    <t>This presentation recounts some of my anomalous experiences of synchronicity and psychokinesis (Dunningham, 2013). As the theme of this conference is connections, I present this material through a series of connections and parallel frustrations that highlight my personal journey from occult (hidden) agnosticism, dominated by paranoia, to apocalyptic (unveiled) epiphany, characterized by signs and synchronicities. Connected with this, I conclude with a discussion of how spirituality could progress from a situation of individual occultism and isolated meaningful coincidences towards an awareness of global synchronicity within a connected, enchanted world. 
___
Join the SSE to support to support the Society’s commitment to maintain an open professional forum for researchers at the edge of conventional science: https://linktr.ee/scientificexploration
The SSE provides a forum for original research into cutting edge and unconventional areas. Views and opinions belong only to the speakers, and are not necessarily endorsed by the SSE.</t>
  </si>
  <si>
    <t>qARlNm0Rgcs</t>
  </si>
  <si>
    <t>2023 06 07</t>
  </si>
  <si>
    <t>https://youtu.be/8jzBaRY4Ne0</t>
  </si>
  <si>
    <t>Energy Mindfulness  Depression, Anxiety, Stress &amp; Subtle Energy Balance   Analaura Trivellato</t>
  </si>
  <si>
    <t>Benefits of Energy Mindfulness (EM), generally taken as a spiritual practice, are widely accepted as valid and effective among those who practice it. However, scientifically rigorous experiments to measure such results have not been carried out. This study investigates the effects of EM practices (i.e., the intentional movement of one’s own subtle energy). EM is rooted in ancient practices and an updated version of this technique known as VELO was applied in this study. 
Join the SSE to support to support the Society’s commitment to maintain an open professional forum for researchers at the edge of conventional science: https://linktr.ee/scientificexploration
The SSE provides a forum for original research into cutting edge and unconventional areas. Views and opinions belong only to the speakers, and are not necessarily endorsed by the SSE.</t>
  </si>
  <si>
    <t>8jzBaRY4Ne0</t>
  </si>
  <si>
    <t>2023 06 06</t>
  </si>
  <si>
    <t>https://youtu.be/G0-G1R4QKCg</t>
  </si>
  <si>
    <t>Intention As a Variable in Nonlocal Consciousness Research   Stephan Schwartz</t>
  </si>
  <si>
    <t>What is consciousness? What is information? Those, to me, are the two great mysteries. After 50 years of experimentation research studying consciousness, I have come to this conclusion. Max Planck and many of his colleagues in the German school who created modern physics were correct. Consciousness is causal and fundamental. Spacetime arises from consciousness not consciousness from spacetime. It is not a new idea, but today, for the first time, we are able to use experimental science to test our ideas about it. It has always been a fundamental belief. The world is created by nonlocal consciousness as an expression of intention. However, humanity has formulated that concept across time, culture, and geography, whether in religious or secular terms. Scriptures the world over begin with this predicate, the only difference being the description of the intender and the cultural context. This paper explores the scientific experimentation data showing that intention is a variable that must be considered in science.
Join the SSE to support to support the Society’s commitment to maintain an open professional forum for researchers at the edge of conventional science: https://linktr.ee/scientificexploration
The SSE provides a forum for original research into cutting edge and unconventional areas. Views and opinions belong only to the speakers, and are not necessarily endorsed by the SSE.</t>
  </si>
  <si>
    <t>G0-G1R4QKCg</t>
  </si>
  <si>
    <t>2023 06 05</t>
  </si>
  <si>
    <t>https://youtu.be/ddi87KVwJYM</t>
  </si>
  <si>
    <t>Unlocking Zero-Point Energy   Garret Moddel</t>
  </si>
  <si>
    <t>Introduction: In a recent breakthrough (Moddel et al., 2021a), we reported the successful demonstration of extraction of power from zero-point fluctuations. Since the advent of quantum mechanics, zero-point energy (ZPE) has tantalized the scientific community with its huge store of energy, which has appeared to be a fixture of nature but not something that could be extracted. Here, I describe why this energy has appeared to be inaccessible and then provide the keys to unlocking it. 
Background: In 1911, Planck presented his second theory for the spectrum of electromagnetic radiation resulting from material at a particular temperature to account for observed spectra. It included two terms, a temperature dependent term, and a second, temperature independent term that became known as the quantum vacuum or ZPE radiation. Decades later, with the development of quantum theory, this ZPE was again proposed, but this time as a result of the quantum uncertainty principle, an explanation that can be easily understood. Today most of the physics community invokes the uncertainty principle as the justification for ZPE. Perhaps because it is seen as existing to satisfy a physical principle instead of, say, the result of a physical interaction, it is viewed as a fixture of nature. Such a fixture is unalterable and therefore not available for extraction. Beyond this mindset, I give three physical reasons ZPE should not be available for extraction. 
Arguments against the possibility of zero-point energy extraction: 
1. Need for a difference to induce flow. Just as heat flow requires a temperature difference to drive it, so too would ZPE require a difference to drive it. Since ZPE is the universal ground state, it would appear impossible to provide a difference in its level. 
2. Equilibrium and detailed balance. In equilibrium all transitions between two sites or energy levels are balanced by the opposite transitions, a process called detailed balance. Since ZPE is considered to be in equilibrium, even if we could induce a flow, it would be balanced by an equal flow in the opposite direction, as part of the detailed balance concept. 
3. Perhaps most fundamentally, energy extraction from a system in equilibrium would violate the Second Law of Thermodynamics, arguably the most sacrosanct principle in physics. 
We have designed, fabricated, and tested over a thousand of these devices, and found real energy extraction. After carrying out eight different types of verifications of the measured response, we found no artifacts that can explain away the results (Moddel et al., 2021a). We measured even larger effects on the resistance of the samples (Moddel et al., 2021b). It is still possible that another, non-ZPE cause for the observations will be found, but in the absence of that the following appear to be the keys to unlocking ZPE: 
1. A Casimir cavity is an optical cavity in which the density of vacuum ZPE modes is reduced compared to outside of the cavity. The commonly associated energy is due to the Casimir force, an attraction that appears between the mirrors of the cavity. We instead use this cavity to induce an asymmetry that produces a net flow of electrons through the Casimir photoinjector. 
2. It has been argued that a small amount of energy may be borrowed from the background ZPE for a very short time (Ford, 1991). We break the detailed balance by capturing the electrons in femtoseconds (10–15 seconds), before the borrowed energy can return to its source. This is accomplished with extremely fast transit of electrons through nanometer layers in the Casimir photoinjector, and essentially bilks the system out of some of its ZPE. 
3. More than any other factor, the possible violation of the Second Law of Thermodynamics by the Casimir photoinjector is the main reason for the deep skepticism of our results by the physics community. By redefining equilibrium to incorporate spatial variations in ZPE, it may be possible to reconcile our results with the Second Law. 
References
Ford, L. H. (1991). Constraints on negative-energy fluxes. Physical Review D., 43, 3972. 
Moddel, G., Weerakkody, A., Doroski, D., &amp; Bartusiak, D. (2021a). Optical-cavity-induced current. Symmetry, 13, 517.
Moddel, G., Weerakkody, A., Doroski, D., &amp; Bartusiak, D. (2021b). Casimir-cavity-induced conductance changes. Physical Review Research, 3, L022007.
Join the SSE to support to support the Society’s commitment to maintain an open professional forum for researchers at the edge of conventional science: https://www.scientificexploration.org...
The SSE provides a forum for original research into cutting edge and unconventional areas. Views and opinions belong only to the speakers, and are not necessarily endorsed by the SSE.</t>
  </si>
  <si>
    <t>ddi87KVwJYM</t>
  </si>
  <si>
    <t>2023 05 14</t>
  </si>
  <si>
    <t>https://youtu.be/a2JGQTaJBOM</t>
  </si>
  <si>
    <t>“Don’t Cross the Streams!” Parsing Potential Poltergeist Phenomena from Alleged Bigfoot Activity</t>
  </si>
  <si>
    <t>“Don’t Cross the Streams!” Parsing Potential Poltergeist Phenomena from Alleged Bigfoot Activity
Darby Orcutt
NC State University, Raleigh, North Carolina, USA
Introduction: As an academic with a foot in both the parapsychological and Bigfoot research communities, I can appreciate the allure of mixing the two, but am especially cautious not to cross the streams of scientific approaches to each, and especially recognize the futility of addressing one unknown with another. Cutchin (2020) recently speculates on numerous ways that the two fields might relate, proposing a phenomenon of “wildnisgeist,” or “poltergeists of the woods” (although I think the more literal “waldgeist” would be clearer and sound better). Reinterpreting what Bigfoot researchers commonly call “class B” reports (i.e., reports of events consistent with alleged Bigfoot behavior but lacking an actual sighting) as potential poltergeist phenomena, Cutchin produces a laundry list of ostensible similarities, including “thrown stones, raps, disembodied voices, anomalous odors, frightened pets, apports, electrical interference, and anomalous lights” (p.10). Cutchin poses a number of logical explanations for these relationships, yet seems to see no path forward towards testing or assessing their vitality. In this paper, I offer a more logical means of parsing alleged poltergeist occurrences from Bigfoot accounts in order to facilitate scientifically testing potential poltergeist phenomena.  
Methods: This is an exploratory study based on qualitative data from interviews and ethnographic fieldwork. 
Discussion: My own speculation on a poltergeist explanation of some alleged Bigfoot reports arose from a number of firsthand accounts I heard from amateur Bigfoot investigators. A minority of reports included details that were qualitatively distinct from most “class B” reports as well as logically inconsistent with biological models of even potential primate range and behavior. For example, in place of the standard rock-throwing, a behavior both reported in numerous Bigfoot eyewitness accounts and also consistent with known primate behavior, certain witnesses reported being showered instead with tiny pebbles. Pebble tossing mirrors the act of rock-throwing but utterly lacks the presumed intent of intimidation. These reports seem to cluster in locations far less likely to provide habitat or cover for a large, elusive species. For example, one experiencer encouraged me to join him in attempting a Bigfoot encounter in an urban tract of “woods” that appeared to be only about an acre or two in size. The experiencers of these qualitatively different reports furthermore tend to have numerous encounters, far more frequent than most amateur investigators. For example, I accompanied one such eyewitness on a fruitless nighttime investigation, after which he claimed that he had previously “always” experienced Bigfoot across many visits to that location. That same witness later shared with me descriptions and photographic evidence of a physical nature, but “evidence” that was easily explained as misidentification of natural and normal aspects of the environment. While misidentification, imagination, and/or fabrication could account for all of these reports, the apparent sincerity of the witnesses – as well as the correlation of their unusual and unlikely details – led me to consider a more charitable explanation. The further correlation of these reports with common aspects of poltergeist activity suggests potential origins in unconscious psi or RSPK, not the least notably that they are repeated phenomena occurring in the presence of only certain human experients. 
Rather than shrug our shoulders at where the potential line, if any, may be drawn between possible Bigfoot and poltergeist experiences, I encourage parapsychological focus on cases fitting this particular profile, which is almost certainly not reconcilable with any conceivably natural Bigfoot species. This allows for at least a research question that is clear and singularly focused: Are these experiences human RSPK phenomena? If so, then they may offer psi researchers a wonderful opportunity to study poltergeist phenomena that are longer lasting than most domestic manifestations. On the other hand, the ethics of investigating a phenomenon other than that reported by and of interest to the experients must be carefully navigated. 
Reference
Cutchin, J. (2020). Wildnisgeist: Poltergeists of the woods? EdgeScience, 43, 6-13.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</si>
  <si>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a2JGQTaJBOM</t>
  </si>
  <si>
    <t>2023 05 10</t>
  </si>
  <si>
    <t>https://youtu.be/PC_ElpZvepI</t>
  </si>
  <si>
    <t>After-Death Communication with Cell Phones   Durra Kadiragha</t>
  </si>
  <si>
    <t>After-Death Communication with Cell Phones
Durra Kadiragha, &amp; Imants Baruss 
Department of Psychology King’s University College at Western University, London, Ontario, Canada
After-death communication (ADC) with cell phones is a phenomenon in which instrumental transcommunication occurs on mobile devices. Our study has recruited a sample of 21 people who have experienced this phenomenon and asked them to answer a 95-item questionnaire regarding their experiences. What our research was trying to investigate is the nature of ADC using cell phones, the mechanisms through which the communication occurs, variations of the incidences, as well as how extensive the phenomenon is. The questionnaire detailed different aspects of the incidences to pin-point patterns, common reoccurrences, and to begin the exploration of these occurrences in hopes of understanding their nature and how they can possibly be replicated. On June 25th, 2020 our questionnaire, consisting of three measures, was posted onto the ITC group on Facebook. The 95-item survey was sent out specifically to this Facebook group, as its members identify as frequent practitioners of instrumental transcommunication using numerous devices, ultimately sharing their results and experiences with the rest of the group. 
Methods
Participants: Participants consisted of 21 individuals recruited from posting our debrief form on the ITC Facebook group page on June 25th, 2020. There were 16 women and five men (N= 21), 16 of them were over 55 years old. 
Materials: A consent letter was provided to the participants. It included a description of the study and detailed the potential risks and discomforts associated with it, the benefits, anonymity, and right to withdraw at any time. 
Measures: Three measures were included in the study, which were six demographics question, an After-Death Communication Questionnaire developed by the researchers, and Carol Ryff’s Scales of Psychological Well-Being. The After-Death Communication Questionnaire consisted of 41 Likert type items varying from “strongly disagree” to “strongly agree” regarding the nature of ADC via cellphone devices, along with the impact of these instances on the individual and their perception of the sender and experience. Carol Ryff’s Scales of Psychological Well-Being questionnaire was used as a measure of psychological well-being of the participants, looking into six different areas of well-being measured by the Ryff inventory, which are Autonomy, Environmental Mastery, Personal Growth, Positive Relations with Others, Purpose in Life, and Self-Acceptance. Each one of these items was scored on a six-point Likert scale, ranging from “strongly disagree” to “strongly agree” (Ryff &amp; Keyes, 1995). 
Results: Findings show our participants scored higher on the Personal Growth scale of the Ryff inventory than the norm (df = 8504, t = 2.969, p =0.0015). This finding is statistically significant and suggests that our participants have a greater interest in self-development and openness to new experiences. As well, different mechanisms of after-death communication were reported by our participants through self-assessment measures. The most frequent of these mechanisms were telephone calls, photos or videos showing up on cell phones, text messages, non-vocal sounds during telephone calls or on voicemail, and voice during telephone calls. Our study also includes participants’ descriptions of their experiences, which will be shown in the presentation. 
Discussion: The findings of our study highlight the different types of mechanisms through which after-death communication can occur on cell phones. This changes the perception of after-death communication and suggests that communication can occur with regular cellphones without the need for creating dedicated EVP and ITC devices.
References
Ryff, C., &amp; Keyes, C. (1995). The structure of psychological well-being revisited. Journal of Personality and Social Psychology, 69, 719–727.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</si>
  <si>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PC_ElpZvepI</t>
  </si>
  <si>
    <t>2022 12 13</t>
  </si>
  <si>
    <t>https://youtu.be/mdIN9_5FEPE</t>
  </si>
  <si>
    <t>Patrick Huyghe   The Startling Discovery of Small Comets</t>
  </si>
  <si>
    <t>In 1986 Space Physicist Louis A. Frank at the University of Iowa announced that the Earth was being showered every minute by small comets that break up and deposit large clouds of water vapor in the upper atmosphere. This wasn’t mere speculation; the evidence came from images taken by the Dynamics Explorer spacecraft. Frank faced an avalanche of criticism from fellow astronomers, geologists, and geophysicists. But a few scientists who were intent on proving him wrong actually confirmed his discovery. Then in the 1990s, images from two instruments on another spacecraft named Polar provided “vindication” of his original discovery. 
This talk will attempt to present some of the evidence for the existence of the small comets and explain my role in the story. It will not detail the extensive controversy, which is covered in detail in the new book "Cosmic Rain: The Controversial Discovery of Small Comets" by Louis A. Frank.  
Patrick Huyghe is a writer, editor, publisher, and television producer. He spent two decades writing about science for magazines from Omni to Discover to The New York Times; was a staff writer at Newsweek; produced television documentaries for WGBH and WNET; was the editor of the SSE’s EdgeScience for more than 12 years, and is the author/co-author of nine books. He is currently the editor and publisher of Anomalist Books.
This talk is part of a series of community discussion hours hosted by and for members of the Society for Scientific Exploration. Join the SSE to support the Society’s commitment to maintaining an open professional forum for researchers at the edge of conventional science: https://www.scientificexploration.org/join
The SSE provides a forum for original research into cutting-edge and unconventional areas. Views and opinions belong only to the speakers and are not necessarily endorsed by the SSE.</t>
  </si>
  <si>
    <t>mdIN9_5FEPE</t>
  </si>
  <si>
    <t>2022 05 25</t>
  </si>
  <si>
    <t>https://youtu.be/qzoZ5yBfLds</t>
  </si>
  <si>
    <t>Effect of Healing Energy on Human DNA In-Vitro</t>
  </si>
  <si>
    <t>Effect of Healing Energy on Human DNA in-vitro and Ability of Various Carries to Store Healing Energy
Glen Rein
Quantum Biology Research Lab, MA, USA
Introduction: Previous studies by the author indicated Healing Arts Practitioners could change the conformation of human DNA in-vitro by measuring the winding and unwinding of the two strands. Here these studies are extended to measure the electrical conductivity of human DNA using non-linear dielectric spectroscopy (NLDS). The direct effect of healers was studied as well as indirect effects from healing energy emitted from objects like water, crystals and essential oils which had been previously exposed to the same healing energy. 
Electrical conductivity of DNA has been well studied using single molecules where it has been shown that electrons and protons propagate outside and within the central channel of double-stranded DNA molecules. Such conductivity occurs via two mechanisms – classical electron hopping and quantum electron tunneling. Under resonance conditions, the latter mechanism predominates. Resonance conditions were established by measuring conductivity at a resonance frequency of DNA, rather than an arbitrary fixed frequency using by most conductivity meters. A resonance frequency of 1.58kHz for double-stranded human DNA was used for all conductivity measures using NLDS. Conductivity measurements taken at this frequency are extremely sensitive to the subtle perturbations of the DNA molecule whether they be chemical or energetic in nature. Some types of energy increase the electrical conductivity, whereas others decrease it. Here all data is expressed as a percent change relative to untreated controls done on the same day before any energies were generated in the lab. Control changes, in the absence of any energetic intervention, are usually around 10-20%. 
Four different healers, using four different techniques, were tested and shown to increase conductivity of human DNA from 20 to 50%. Similar changes, but somewhat weaker, were observed when the healers treated water or crystals which could store their energy. In some experiments, four different types of crystals were exposed to the same healing energy. The next day a stock solution of DNA was placed adjacent to the tip of the crystal and the conductivity measured after one hour. Compared to untreated controls, the energy from some crystals increased the conductivity of the DNA, but the energy from other crystals caused the conductivity to decrease. 
When the treated water was added to the stock DNA solution or the stock solution was placed adjacent to an energy-emitting crystal, complex changes in the conductivity measures were observed. The changes were reproducible in subsequent trials, although the magnitude of the effects varied from trial to trial. The energy was stored in the water lattice and the crystal structures for about 2 months, gradually decreasing in magnitude from week to week. 
In another series of tests, the DNA was initially damaged by pre-exposure to cell phone radiation. After being damaged, the DNA was left to recover (for an hour) by itself (no intervention) or in the presence of an energy-emitted crystal. The stored healing energy had a marked effect on the recovering DNA molecules. In one experiment, for example, after damage, conductivity of DNA increased by 25% with no intervention, but increased by 49% in the presence of stored healing energy. The magnitude in the difference between control and experimental conditions varied from experiment to experiment but always in the same direction. 
The implications of this research will be discussed in terms of the feasibility of using inert carriers to store healing energy for subsequent use and to further understand the scientific mechanisms for storing subtle energies in physical carriers.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</si>
  <si>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qzoZ5yBfLds</t>
  </si>
  <si>
    <t>2022 05 24</t>
  </si>
  <si>
    <t>https://youtu.be/L60I-R4_gCA</t>
  </si>
  <si>
    <t>A Citizen Science Tool for Big-Data on Ghostly Episodes</t>
  </si>
  <si>
    <t>Introduction: Instrumentation has been used inconsistently in studies of “ghostly episodes“ (Houran &amp; Lange, 1998; Dagnall et al., 2020). Moreover, big data analytics are likely needed to describe the important interactions among attitudinal, normative, and environmental variables that likely mediate percipients’ reports. The growth of social, mobile, cloud and multi-media computing can now support robust “citizen science” campaigns. Accordingly, we developed MESA 3.0 ― an android application that conducts site-specific mapping. This “app” is the next-gen version of early MESA systems (Harte et al., 1999; Houran et al., 1998) and was designed to document and quantify anomalous experiences in real-time for cross-correlation with time-synced environmental readings. 
Method: MESA 3.0 uses the sensors in mobile devices to measure GMF 3-axis, Lighting Levels, Temperature, Barometric Pressure, and Gravity/Acceleration. Data are collected at five samples per second, creating mini-packets of 25 readings every five seconds. Environmental data, audio, and pictures are aggregated, logged, and displayed to users via descriptive statistics and automatically saved in shareable files, which allow for uploading with a corresponding cloud-based data repository. The app further documents the installed sensor type, sensitivity, and resolution. Inclusion of the new Survey of Strange Events (SSE: Houran et al., 2019) also facilitates standardized comparisons of percipients' reports across environmental settings. We field-tested MESA 3.0’s four functional modes (i.e., Baseline, Freestyle, Sentinel, and EVP-Knock) via an exercise with volunteers who collected (a) baseline readings of their residences, (b) a baseline of a public area, and (c) baseline readings at a reputed “haunt.”
Results: The app performed as designed — environmental data were easily retrieved, compared against photographs and SSE scores, as well as automatically stored and available to download for statistical analysis. We noted some variability across different mobile devices, but overall, the environmental readings and investigation protocol were stable across users and hardware. Thus, the app was an effective method to obtain “environmental and experiential maps” of settings associated with anomalous experiences. 
Discussion: MESA 3.0 is a user-friendly mobile lab that can be used in research designs involving citizen scientists. I.S.R.A.E will host and maintain the application’s platform and open-access data repository. Our intention is to engage several thousand enthusiasts to create the largest documented set of public data for “haunted, sacred or enchanted” locations to date. As such, we hope this effort can help to mend antagonistic relationships between parapsychologists and ghost-hunters (Hill et al., 2018, 2019; Houran, 2017) by introducing this tool to amateur paranormal groups for structured and productive future collaborations between the two camps. Collaboration for further application and refinement of MESA 3.0 is open and welcome.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</si>
  <si>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L60I-R4_gCA</t>
  </si>
  <si>
    <t>2022 05 23</t>
  </si>
  <si>
    <t>https://youtu.be/Ku6fQ71BgRY</t>
  </si>
  <si>
    <t>Weak Signal Propagation Reporter  Implications for Anomalies Research</t>
  </si>
  <si>
    <t>Weak Signal Propagation Reporter (WSPR): Implications for Anomalies Research
Douglas G. Richards
Atlantic University, Virginia Beach, VA, USA
Introduction: The Weak Signal Propagation Reporter (WSPR) is a signal processing algorithm for extremely weak radio signals. Much anomalies research also tries to detect extremely weak signals: psi, global consciousness, geomagnetic field effects, and other anomalous biological/psychological phenomena. Studies using WSPR provide a useful methodological comparison for other studies of weak signals. WSPR may also be applied directly to studies of anomalies involving the effects of the geomagnetic field and ionospheric resonances on biological systems. WSPR uses free software available on the Internet, and WSPRnet is a global, free shared database of WSPR data. 
Discussion: The intended application of WSPR is to explore the effects of phenomena like geomagnetic field variability, time of day, sunspots, time of year, sidereal time, etc. on radio propagation. These same variables may affect human behavior and rhythms including psi and health (Alabdulgader et al., 2018; Krippner &amp; Persinger, 1996; Spottiswoode, 1997). Direct measurement of geomagnetic/solar phenomena requires expensive equipment, is generally conducted at only a few stations around the world, and is not usually available at a fine temporal or spatial resolution. In contrast, WSPR has a network of hundreds of transmitters and receivers around the world; for receiving, anyone can contribute to the database; for transmitting, an amateur radio license is required. The database itself is completely open and there are websites with tools for statistical analysis. 
One of the challenges in weak signal/high noise research is that uncontrollable noise plays a major role (in contrast to many fields of laboratory research where the noise can be controlled). WSPR was developed by physicist Joe Taylor at Princeton University to address this problem in radio communication. WSPR measures the signal-to-noise ratio (SNR) of extremely weak signals, with a threshold 31 dB below the noise floor (in other words, signals that normally would not be detected at all). For example, using only 0.1 watt in the 40 meter ham radio band, I am heard clearly in Antarctica, over 14000 km away. 
I will use a rebuttal to one of the criticisms of psi research as an example of the application of this principle. A frequent skeptical argument against the reality of psi is that it does not obey the “inverse square law,” that the magnitude of a force declines with the square of the distance (e.g., Reber &amp; Alcock, 2019). It is true that some psi effects seem to be unrelated to distance, at least over terrestrial distances. However, the skeptical argument is completely spurious because in communication, it is the signal-to-noise ratio, not the magnitude of the signal, which is relevant. 
The SNR of my signal in Antarctica is similar to that in California, Texas, England, and nearby Norfolk – just like psi, there is no apparent dependence on distance. WSPR can’t be used directly in psi research, since we do not even know if psi is a signal, or what the noise level may be. But this illustrates a way of thinking about weak signal research. 
WSPR can be applied directly to measurements in other areas of anomalies research. In particular, it can measure variables likely to be relevant in the study of the effects of solar weather and geomagnetic fields on biology and psychology. Alabdulgader et al. (2018) and McCraty et al. (2012) have demonstrated a coupling between the human nervous system and resonating geomagnetic frequencies. They have used a small network of measurement sites, separated by thousands of miles and typically with a time resolution of at best 3 hours. These can provide a broad picture, but WSPR can explore correlates of the same variables on a much finer temporal and spatial scale. For example, propagation changes during developing geomagnetic storms can be measured at 2-minute intervals by hundreds of worldwide stations, with results posted immediately to the Internet. 
Conclusion: WSPR offers methodological insights for dealing with weak signal/high noise environments, and potential practical measurement capabilities for anomalies research. WSPR is an outstanding example of completely open research participation and shared data.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</si>
  <si>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Ku6fQ71BgRY</t>
  </si>
  <si>
    <t>2022 05 22</t>
  </si>
  <si>
    <t>https://youtu.be/IbW0T1ZQ5ho</t>
  </si>
  <si>
    <t>Effects of the Human Hologenome on Consciousness</t>
  </si>
  <si>
    <t>Cellular Cosmology and the Effects of the Human Hologenome on Consciousness
Darius Hober
Independent Researcher
Introduction: This presentation focuses on the scientific evidence concerning microbial evolution and the terra-forming of the planet, and how this force is driving the unfoldment of consciousness within Nature, and in turn, how this relates to the human experience. The position pushes against the standard anthropomorphic and ego-centered position found in science, religions, and philosophy and reveals a more cohesive narrative that supports inclusion rather than separateness. 
Essentially, microbes (bacteria, fungi, viruses) are responsible for terraforming the planet for their benefit. The soil, atmosphere, and water of our environment are created and maintained by them. We, as humans, are extensions of this activity and can be positioned as “microbial transport systems” since we are completely dependent on their actions both externally and internally and physically carry them throughout the various planetary and space environments. We cannot even perform basic physiology such as digestion without them-and actually live off the waste byproducts of their digestion. The cells within a body that are classified as human (blood, nerve, tissue, etc.) are also “independent” life forms since they are not solely dependent on the original body for existence or sustenance. Blood, tissues, and organs can be transferred from one person to another without loss of function or viability. These same cells can also be kept alive in-vitro, without a body or organic host required. This condition of recognizing the collective synergy of cells within a human form opens the door to challenging the standard model of what a human is. 
Humans have 1000s of years of pondering the meaning of life and trying to understand the processes of Nature without incorporating microbes into the paradigms. We have only become “aware” of microbes for 200 years, yet they have been present nearly since the beginning of the planet. Science has only positioned the presence of microbes within humans as symbiotic recently in the 20th Century, overcoming the early trend of classifying all microbes as pathogenic. 
With the advent of electron microscopy, we now realize that 90% of the cells (the building blocks of the human form) are microbial in nature and “not human”. This fact should make everyone reconsider what it means to be “human”. With the latest research of the field of Psychobiotics revealing that simply altering the microbiome within the human digestive tract through probiotics results in changing the thoughts and feelings of the individual, then the autonomy of Ego with regards to consciousness needs to be examined. There are numerous reports of microbes directly affecting the functions and behaviors of animals, such as with t.gondi and mice. The presence of t.gondi in a mouse causes it to be attracted to cat urine and changes survival behavior so that it will be eaten by a cat. This purposeful alteration of the mouse benefits t.gondi since it requires the cat as a host to complete its life cycle. We fail to extend this potential to humans due to our conditioned hubris and anthropocentric defining of Nature, yet examples of these relationships are prevalent throughout nature with all complex organisms and microbes. 
Recognizing the paradigm of cellular connections and relationships throughout Nature, it offers a potential explanation for the transmission of non-local information within parapsychology. We are just discovering the communication process and network of microorganisms called Quorum Sensing. It is possible through this communication system that information is relayed beyond the standard accepted norm. Instead of looking for a meta-physical answer to many manifestations of what are characterized as parapsychological expressions, possibly Quorum Sensing could account for some of the occurrences or exhibition of these experiences. Many of the parapsychology artifacts such as psychic intuition and past-life experiences could be a result of microbial information storage and transmission and fall under the domain of science rather than being labeled mystical or spiritual.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</si>
  <si>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IbW0T1ZQ5ho</t>
  </si>
  <si>
    <t>2022 05 21</t>
  </si>
  <si>
    <t>https://youtu.be/_4ilHdqv9Tg</t>
  </si>
  <si>
    <t>New Subtle Energy Associated with Creation, the Torus, and the Plasma State of Matter   Jerry Gin</t>
  </si>
  <si>
    <t>Introduction: Nikola Tesla is well known for his statement, “If you only knew the magnificence of the 3, 6 and 9, then you would have the key to the universe.” Through synchronicity, the answer to that question came to me. The answer is related to the basic structure for the creation of matter, the torus. Through testing, resonance with the energy of centering and harmony is embedded in the torus structure. The energy is within the numbers of 3, 6, and 9. The same energy is also within the key symbols associated with creation: the Sanskrit Aum, the Chinese Bagua, the yin yang symbol, the Reiki power symbol, and Marko Rodin’s torus as represented mathematically within his Vortex Math. The BioGeometry BG3 quality is embedded in the symbols, but the energy is not BG3 but a new energy which can be detected by a new tool in resonance with the 3-6-9 subtle energy. 
In the field of plasma physics, there are monatomic elements, often known as Ormus and GANS (Gas in the Nano State), and the fourth state of matter. To date, there has been no good way to detect these elements. The tools used to measure 3-6-9 subtle energy qualities will detect and measure the energies of these monatomic elements. GANS has the qualities/properties of the torus structure. Different geometric patterns of GANS will also create fields that have BG3 and 3-6-9 subtle energy qualities. These energy qualities can be moved with conscious intention. The movement can be measured. The moved energies can be shown to activate water. 
Understanding the energies and our abilities to work and change them gives us more information as to who we are and how we are all connected. 
Methods: The tools to measure resonance from the fields of BioGeometry and Radiesthesia were used to detect and quantitate subtle energies qualities. The BG16 tool from BioGeometry was used to detect and measure BG3 (BioGeometry 3). A new tool will be described which detects and measures the 3-6-9 subtle energy qualities. The BG3 Ruler was used to quantitate energies. The GANS/ormus, was prepared by adjusting pH of a solution of Dead Sea Salt. Vials of Ormus were used to create BG3 and 3-6-9 fields. The torus and creation symbols were drawn using the knowledge of spiral motion in the vortex of the torus. 
Results: The torus structure, the 3,6,9 within the structure, the symbols of Aum, Yin Yan Reiki Power Symbol, Bagua, and Rodin’s Symbol of Enlightenment showed both BG3 and 3-6-9 subtle energy qualities. The drawing of the symbols brings forth the BG3 and 3-6-9 qualities. The symbols will then have harmonizing qualities. 
GANS materials have 3-6-9 subtle energy qualities, but not BG3. However, the fields that are created from geometric patterns from vials of GANS produce fields which contain both BG3 and 3-6-9 subtle energies. These energies were shown to activate water, as evidenced by the increase of BG3 levels of the water. It was also shown that, with consciousness, the fields created by either symbols of creation or with GANS vials, could be moved to different locations. The energy in the new locations was shown to be able to activate water. 
Discussion: The results have a number of key implications. The results support the concept of creation being connected to the double torus structure. Both the BG3 and 3-6-9 subtle energy qualities have harmonizing qualities, which are a precursor for healing. The results also will accelerate growth in the study of GANS since GANS can now be detected with the 3-6-9 tool, and the fields created by GANS will now be able to be measured. There is now further evidence as to consciousness/intention being able interact with matter and fields by the evidence in this presentation.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</si>
  <si>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_4ilHdqv9Tg</t>
  </si>
  <si>
    <t>2022 05 19</t>
  </si>
  <si>
    <t>https://youtu.be/nWlS8Mv-E2Q</t>
  </si>
  <si>
    <t>The Roads to Supernormality  A Biological Perspective</t>
  </si>
  <si>
    <t>Alejandro Álvarez
Unidad Parapsicológica de Investigación, Difusión y Enseñanza (UPIDE)
Centro de Investigación de la Sintergia y la Consciencia (CISC)
Mexico City, Mexico
Introduction: In the last century, there have been great advances to try to explain how psychic phenomena could occur, but there is still a great void regarding plausible biological explanations. However, in the last few years, there has been growing evidence concerning a biological basis that can allow for psychic functioning. I have identified nine possible situations from which people consider they have obtained psychic abilities, grouped into four categories:
1. Hereditary. Some people are said to be “psychic-born,” though sometimes the appearance of psychic abilities occurs in a later stage of their lives . A genetic component could be argued if some of their blood relatives also possess psychic abilities, which is usually the case. 
2. Stressful. Refers to both psychological and cellular stress. The sources of psi that fall within this category are Unidentified Aerial Phenomena encounters, Near-Death Experiences , deep psychological traumas (i.e., poltergeist cases), and being struck by lightning like some shamans . 
3. Directed. People who have never had any type of psychic ability and, through training, manage to succeed at psi tasks; for example, people from the STARGATE project categorized as “normal, nonpsychic individuals”, and meditators who spontaneously experience psi phenomena. 
4. Induced. This is usually achieved by taking psychedelic substances, such as DMT, LSD, or mescaline, among others. 
The latter three categories involve situations that have a physiological effect on the individuals. So it seems likely that the different roads to supernormal abilities involve some common biochemical, regulatory, and/or epigenetic features. 
Approach: Let us assume that there is a biological trait, most likely a brain structure, responsible for the experience and performance of psi phenomena. Considering the different scenarios by which people report acquiring such abilities, it is highly improbable that a different structure is involved in each case. Indeed, the most likely scenario involves the physiological convergence into a single brain region, perhaps the extra connections in the caudate-putamen area. Furthermore, we would expect it to be the same structure in “psychic-born” people and in those who do not inherit psychic abilities but acquire theme during their lifetimes. This suggests that the difference between inheritance and acquisition has more to do with genetic (or epigenetic) regulation than with being born with the “right genes.” 
Proposal: A possible mechanism that could account for psi development is genetic compensation. In many cases, mutants for an essential trait do not show deleterious effects. This is achieved because, somehow, another gene (or genes) is compensating for the loss of function. This means that there are different “roads” that lead to the same phenotype, which rely on the activation of regulatory pathways that lead to different gene expression patterns so that the individual keeps its robustness and develops normally. 
I propose two scenarios that relate to the appearance of psi. “Psychic-born” people possess specific genes that are expressed normally, perhaps in a specific brain region, which in turn favors an innate development of anomalous cognition and/or perturbation. On the other hand, “non-psychic-born” individuals may go through situations during their lifetime which effects are known to produce deep physiological modifications (i.e., Stressful, Directed, or Induced). These can lead to alteration of gene expression patterns in a way that could resemble genetic compensation through epigenetic changes and/or pathways involving different kinds of RNA molecules. Such modifications in gene expression may ultimately be reflected in a modification of the brain region that permits psychic functioning, which is most likely the same as in “psychic-born” individuals.
Conclusion: Recent studies with people prone to events that involve anomalous cognition are beginning to shed some light in what a biological basis for supernormality might be. Although a hereditary component seems to be involved, when we consider the different situations leading to psi development it seems unlikely that it all relies in specific gene variants (polymorphisms). Here, I have proposed a plausible mechanism that could allow the acquisition of psi talent through different scenarios. It involves changes in neuronal connectivity through modifications of gene expression patterns, induced by a wide range of situations. These findings, in combination with state-of-the-art methodologies in genetics, neuroimaging, and “omics” technologies, could allow us to have a better understanding of why psychic abilities arise in the first place, and why there is a large gradient of them when comparing different people.</t>
  </si>
  <si>
    <t>nWlS8Mv-E2Q</t>
  </si>
  <si>
    <t>2022 05 18</t>
  </si>
  <si>
    <t>https://youtu.be/mxndqWPcDKI</t>
  </si>
  <si>
    <t>The Vibrational World of Subtle Energy</t>
  </si>
  <si>
    <t>We, Like Everything Around Us, Function Under Two Sets of the Laws of Nature
Olga Strashun 
Strashun Institute, Toronto, ON, Canada
Introduction: This paper explores an innovative system and is based on 30 years of assembling information through personal observation, experimentation and practical application of the ways in which the vibrational world of Subtle Energy (SE) operates and manifests in every aspect of our life. 
We, like everything around us, function under two sets of the Laws of Nature. One comes from the world of solidity and seemingly separate things. In this world, our bodies are born and eventually stop functioning. These Laws of Nature are well researched. The other is from the domain of the vibrational world of Subtle Energy where the subject is not much known. 
The principles of nature operating in the vibrational world of SE are very different to those we studied in school and were conditioned to follow in our life. When we know, to some extent, how SE functions, our understanding of the world and human nature is enormously enhanced. If we apply this knowledge to our everyday life and work, we will have the tools to: 
● get objective information on something we want to know about that is not tainted by our subjective feelings, 
● receive guidance anytime and anywhere in finding solutions to our problems, especially in situations with incomplete information,
● analyze people’s nature and, even without meeting them, understand their nature, abilities, and how those abilities are being used, 
● analyze the dynamics between people in different environments (family, working), with minimal information, 
● and much more. 
This novel and innovative system presents a systematic picture of how SE differs from other types of energy and manifestation of its principles in every aspect of being, where: 
● on the deepest level of reality, we are all made from the same matter and interconnected, 
● SE is not electromagnetic or gravitational in nature, 
● thoughts are Energy and affect matter, 
● everything vibrates, the quality of vibrations is important information, 
● notion of emptiness and locality does not exist, 
● in a form of vibrations nothing disappears, but stays forever and everywhere, 
● past, present and future exist at the same time, 
● information about everything is coded in vibrations and available anytime and anyplace, and much more. 
Methods: At the present time, there is no technology available to register, measure or produce Subtle Energy (SE). The only way to learn about its properties is to analyze the results achieved in experiments and assess information related to the subject that comes to our attention from our professional and daily life. 
My system of how Subtle Energy works and interpretation of information coded in vibrations started in 1987 at a research laboratory founded by the USSR Ministry of Space. At the laboratory, Subtle Energy was studied in depth on how and where to use its properties and was also applied in the selection and training of astronauts. As an MD working at the emergency ward, I started to experiment with diagnosing patients using 3-D “holograms” of organs. I was using statistics to compare my findings with a traditional way to come to diagnosis – collecting a history of a disease, tests, result of surgeries, etc. What was even a heresy to think about, turned out to become a reality. With Dr Polyakov, the head of the Laboratory, I participated in evaluating the health of 80 top managers of a large industrial company, where the two of us had to come up with independent conclusions. Our diagnoses were then compared to the managers health files. Findings showed that our results were 93% identical and were over 80% in agreement with their files. I also participated in experiments proving a non-electromagnetic nature of Subtle Energy as well as the effect of a mental program on changing EEGs. In other experiments, mental programming was used to improve the outcome of experiments. I continued my research and experimentation on Subtle Energy in Toronto, Canada for another thirty plus years. My findings have been reflected in my book Subtle Energy: Information to Enhance, Guide, and Heal.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</si>
  <si>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mxndqWPcDKI</t>
  </si>
  <si>
    <t>2022 05 17</t>
  </si>
  <si>
    <t>https://youtu.be/4xXpOut9i9E</t>
  </si>
  <si>
    <t>Subtle Energy Perception  Pilot Study with a Buddha Relic</t>
  </si>
  <si>
    <t>Subtle Energy Perception: Pilot Study with a Buddha Relic
Garret Yount, Helané Wahbeh, Arnaud Delorme, Loren Carpenter, Dean Radin
Institute of Noetic Sciences (IONS), CA, USA
Introduction: One manifestation of clairvoyance is the ability to gain information about an object through extrasensory perception. Our research institute had the privilege of caring for a Buddha relic from a recently deceased Buddhist Lama. Buddha relics are crystal-like objects that are purportedly found among the cremated ashes of Buddhist spiritual masters. Because these objects are believed to emanate subtle energy, we were interested to test the ability of professional clairvoyants to detect the presence of the Buddha relic without visual cues. 
Methods: A perception test was conducted with seven subjects, one at a time: four self-identified clairvoyants who provide related professional services in the community (referred to as Seers), and three laboratory staff who do not consider themselves to possess clairvoyant skills (as control subjects). Strict blinding procedures were used to ensure that staff could not convey cues related to the test. Prior to the start of each test, a Research Assistant (RA) placed the relic in an opaque container in the center of a table inside an electromagnetically shielded room. Ten identical, empty containers were lined up behind the first container and labeled numerically. After the RA was out of the room and out of sight, the Principal Investigator (PI) escorted the subject into the room to sense any energetic characteristics perceptible from the relic inside the first container-, without opening the lid or touching the container (Figure 1). 
After 5 minutes of the subject becoming familiar with the sensations associated with relic inside the first container, the PI escorted the subject out of the building while the RA returned to the room and moved the relic into one of the numbered containers (chosen according to the output of a random number generator). The RA also lifted the lid of each of the other nine containers so as to equalize the amount of physical manipulation of the containers. After the RA was out of the room and out of sight again, the PI escorted the subject into the room and monitored while the subject tried to detect which container held the relic without opening or touching any of the containers. Once the choice was recorded, the PI escorted the subject out of the room so that the test could be repeated for a total of 10 trials. The number of trials was chosen to allow for sufficient statistical power when making a choice of one out of ten, based on previously reported methods (Yount et al., 2004).
Results: During the period when the subjects were becoming familiar with the sensations associated with relic inside the first container, all of the Seers reported discernable energetic perceptions that were distinct from the empty containers. None of the control subjects reported discernable energetic perceptions. The results of the ten test trials were at the level expected by chance for all subjects (see Table A). 
 Control Group Seer Group
Average % Correct Choices 13.3 +/- 3.3 7.5 +/- 2.5
Table A Average Percentage of Correct Choices
Discussion: While preliminary and inconclusive, we found no evidence that clairvoyant seers were able to detect the presence of the Buddha relic without visual cues. The lack of discernment may be an indication that the subtle energy associated with the relic emanates in space too far to be distinguished from an empty container near the relic (within 2 feet), or that it leaves traces in the containers that linger and confound subsequent trials. The fact that the seers reported discernable energetic perceptions that were distinct from the empty containers highlights the need to maximize the signal to noise ratio for measures tests of subtle energy perception. Other interpretations of the data will be discussed.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</si>
  <si>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4xXpOut9i9E</t>
  </si>
  <si>
    <t>2022 05 16</t>
  </si>
  <si>
    <t>https://youtu.be/FDB8l238TP0</t>
  </si>
  <si>
    <t>How Non-physical Influences Show Themselves in Physics</t>
  </si>
  <si>
    <t>How Non-physical Influences Show Themselves in Physics: A Proposal
Ian Thompson
Lawrence Livermore National Laboratory, CA, USA
Introduction: The causal closure is assumed everywhere in physics but has little empirical support. For the spiritual to have effects in nature, and make a difference, the physical laws of nature must be modified or extended. Many thinkers in centuries past have proposed physics extensions to allow minds to operate, but to keep energy conservation at the same time. For example, actions of mind could be limited to biased probabilities in quantum mechanics (Beck, 2008), or to varying times of the chance events (Stapp, 2006). But quantum chances affect very little in organisms. Others suggest that minds could move energy from one location to a nearby place but that does not conserve energy locally. Non-local entanglement could be used, though it cannot be used for signals.
Approach: I propose that the fine-tuned parameters of quantum field theory (masses and charges) can be varied locally in order to achieve ends in nature. This is not adding extra forces to nature but rescaling the forces which already exist. The unit of electric charge e is built into the fine-structure constant α=e^2/ℏc  ~ 1/137. Some physicists (Webb et al, 2001, 2011) have already proposed varying α slowly over the age of the universe. Some kind of variation, therefore, is conceivable in physics. Now, we propose to vary it over micro-seconds and within living organisms. 
Bekenstein (1982, 2002) showed that very similar effects to charge variations can be obtained by varying instead the permittivity ε at the position of either charge (ε_1 or ε_2) while keeping charges constant. In our new application, ε is varied not just in dielectrics, but varies evenly in a vacuum. The magnetic permeability μ is varied inversely so the speed of light c=1/√εμ remains constant. By Noether’s theorem, energy and momentum are not now locally conserved, so the effects should be observable if measured in the needed scale of times and distances for molecular processes in cells. We can still do physics calculations by using forces between objects i and j varying by ε(r,t) in 
F_ij=1/8π (1/ε(r_i,t) +1/ε(r_j,t) )  〖q_i q〗_j/〖|r_i-r_j |〗^2 
Implementing Mental Targets: First, we separate metric time in 4 dimensions from process time as with the order of actualization of potentialities. I have shown in (Thompson, 2019, 2020) how iterative forward and reverse steps in metric time can be used to influence intermediate variations in the vacuum permittivity to move charged bodies to achieve specific targets at a later time. This is analogous to processes of mental planning.
Discussion: This a start of a theory for how mental or spiritual influx could have effects in nature. Furthermore, these effects on permittivity should be measurable in biophysics experiments. With this proposal, we see after some centuries how ‘final causes’ could once again be seen active in nature. This is by bringing the physical future into line with a target and doing so without time travel and without altering the historical past. Thus, we can imagine how the physical universe is no longer ‘causally closed’ and that a much greater range of scientific explanations should be possible. A wide range of phenomena could be amenable to (generalized) causal explanations.
---
Join the SSE to support to support the Society’s commitment to maintain an open professional forum for researchers at the edge of conventional science: https://www.scientificexploration.org...
The SSE provides a forum for original research into cutting edge and unconventional areas. Views and opinions belong only to the speakers, and are not necessarily endorsed by the SSE.</t>
  </si>
  <si>
    <t>FDB8l238TP0</t>
  </si>
  <si>
    <t>2022 05 15</t>
  </si>
  <si>
    <t>https://youtu.be/60oDFPnShP4</t>
  </si>
  <si>
    <t>Life and Death in Ancient Philosophy and Modern Physics</t>
  </si>
  <si>
    <t>Introduction: The idea that a living organism is not just an accumulation of molecules, but also some non-molecular structure in the physical vacuum goes back to the mists of time.  As early as 5th century B.C., ancient Greek philosophers studied the question of what distinguishes living from nonliving.  They believed that a special substance, ψυχή (psykhḗ English: soul), is possessed by not only humans and animals but plants as well. Heraclitus and Epicurus believed it to be a special kind of matter, the latter even suggested that the soul is made of atoms. Some philosophers put forward the idea that it could also be responsible for sense perception and emotions.  About the same time, similar ideas of the soul sprung from Chinese philosophers who also believed that the soul is what distinguishes the dead and the living. 
The modern scientific view on a human being is much poorer than that of ancient Greeks. In modern physics and biology, there is no place for feelings, thoughts, or the soul. Life is viewed as a continuous, irreversible interaction of biomolecules and emotions are associated with only our hormones produced in our body.
Recently, however, a new form of research, quantum biology emerged, which studies the role that quantum mechanics plays in biological systems. It often uses the concept of quantum nonlocality to describe the human mind. However, quantum mechanics in its present form is ill-suited for description of the processes occurring in the living organism. Quantum mechanics uses the probabilistic approach to the description of quantum systems, while the processes in a biological organism, on the contrary, demonstrate a high degree of determinism. One of the fathers of quantum mechanics, E. Schrödinger, wrote ‘A single group of atoms existing only in one copy produces orderly events, marvelously tuned in with each other and with the environment according to most subtle laws… we are here obviously faced with events whose regular and lawful unfolding is guided by a ‘mechanism’ entirely different from the ‘probability mechanism’ of physics.” N. Sotina develops the deterministic (causal) interpretation.
Using this approach, she proved that some spatial structures, composed of elements of non-molecular nature, accompany any quantum object in the physical vacuum. It is natural to assume that the structures of living matter are more complex than those that are non-living.  These ideas are in agreement with the results of the experiment conducted by Romanian biochemist, Eugene Macovschi (1906-1985).  Macovschi and his group made the following observation: after being exposed to 200 ATMs hydrostatic pressure, the living plant tissues released a certain amount of water and still remained alive, after the tissue died it behaved in quite a different way: after being exposed to 200 ATMs a dead tissue released all the water it contained. According to Macovschi, living cells consist of two qualitatively different forms of matter: a special form of structured matter (he called “biostructure”) and coexisting molecular matter, the chemicals.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</si>
  <si>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60oDFPnShP4</t>
  </si>
  <si>
    <t>2022 05 14</t>
  </si>
  <si>
    <t>https://youtu.be/rtkL9sJLEd0</t>
  </si>
  <si>
    <t>Methods to Unlock Telepathic Ability by Activating Pineal Gland and Still Cerebral Cortex</t>
  </si>
  <si>
    <t>Introduction: Telepathy, an established scientific fact, is derived from two Greek words, ‘tele’ meaning “afar” and ‘pathos’ meaning “feeling”. It is the action of one mind on another at a distance and without communication by means of the senses. In Telepathy' by William Walker Atkinson (1910), the Society for Psychical Research conducted experiments on telepathy, thought-transference and similar phenomena. These experiments have been fully reported and these reports comprise several volumes, which give the world a valuable record of psychic phenomena to science.
Methods: The pineal gland is the thought transmitter; it serves as a conduit for telepathic communication. It is a small cone-shaped gland at the back of our brain, located exactly at the top of the spinal cord, which in Hindu traditions is called the extra-sensory third ‘eye’ through which perception of the world is not limited to the physical senses. According to Lang et al. (2002), every emotion you feel, every moment of joy and fear, produces a chemical enzyme in your body. Each enzyme passes through the pineal. The pineal is the system of entry into the Divine Mind. Some thoughts and feelings become springboards; others become obstructions. Doubt is one blockage that prevents the manifestation of our desires. 
Doubt creates a biochemical reaction, which activates a neuron carrier in the brain that flows from the pituitary gland to the pineal and blocks the gateway to the Divine Mind.  This becomes the forgotten information. 
The Cerebral Cortex is where thinking, logic, deduction, evaluation, short term memory etc. takes place. It also controls the function of the five physical senses and extremity movement. It gathers information for the various levels of consciousness. This area constantly interferes with telepathic communication and must be stilled in order to receive instruction through the higher mind (Jasmuheen, 1995). As a result, if we quiet the cerebral cortex the third eye gets activated, where the thoughtless form creates a pathway to enter into the ‘Divine Mind’ through the pineal. Thus, we can use telepathy to connect with the higher dimensions of consciousness. It is the next step in our evolution. 
Discussion: Equate your brain to a mobile device. A mobile device can receive and send signals to another device, which is far away. Likewise, a human brain can receive and transmit information to another brain. We are not able to telepathically communicate. This is because there are two major blocks, which prevents the brain from ‘Telepathic Communication’. They are, 
Block 1: We are not aware our brain has telepathic ability. Because we doubt, is it possible to transfer thoughts or telepathy exists? As we have seen ‘doubt’ is one blockage which prevents the manifestation of our desires. The same happens here, the doubt that telepathy is impossible creates a biochemical reaction and activates a neuron carrier in the brain that flows from the pituitary gland to pineal and blocks the gateway to the divine mind which becomes the forgotten information. 
Block 2: Our brain is engaged in various thoughts and desires. Cerebral cortex is the womb where the birth of thought forms and desires are delivered. So, one must still the cerebral cortex to activate the third eye, where the thoughtless form clears the block in the pineal and creates a pathway to enter into the divine mind. To still the cerebral cortex, we can use meditation techniques and other motivational programs to activate the third eye unlocking the ‘telepathic ability.’
During ancient times in India, people used telepathy for communicating. They say the pineal gland served as the medium of receiving and transmitting information. But, as time passed, people were slowly pulled into the whirlpool of scientific discoveries and technological development. The pineal gland has become dormant. For an individual to experience telepathic power, it takes time for a person to unlock the blocks to fully use his/her telepathic ability.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</si>
  <si>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rtkL9sJLEd0</t>
  </si>
  <si>
    <t>2022 05 13</t>
  </si>
  <si>
    <t>https://youtu.be/buLKgUOgrro</t>
  </si>
  <si>
    <t>Molecular Bases of Psychic Talent   Alejandro Álvarez</t>
  </si>
  <si>
    <t>The idea that psychic abilities (or psi) run in families has been a little-explored topic within the field of parapsychology. Several experimental studies evaluating psi-performance of different family members, as well as surveys and pedigree analyses suggest that this might be the case. However, the first molecular evidence supporting this idea appeared a few months ago. From a carefully selected sample of psychic individuals, DNA was obtained and compared with that of a control group (non-psychics). Though no significant differences were found in coding regions, a consistent single-nucleotide polymorphism (SNP) was found in one intron of the TNRC 18 gene (Wahbeh et al. 2021). This gene encodes a massive protein (around 10 times the size of the average protein) whose function and structure has not been properly elucidated yet. TNRC18 protein expresses in many organs and in different brain regions and has nine isoforms.
The aim of this work is to delve into the functional and structural aspects of the TNRC18 gene product and try to determine if it is likely for it to be somehow involved in psychic function. In addition, I investigate if there is a phylogenetic pattern regarding TNRC18 and evolutionary-related proteins (homologs)
The sequence of human TNRC18 protein was used as a query in the phmmer program (Saripella et al. 2016), which searches for similar proteins in completely sequenced genomes from the Uniprot database, which is one of the main databases in which properly curated complete genomes are stored. The cutoff value was 10e-05. Secondary structure was then predicted with GOR4 (Kouza et al. 2017) and Phyre2 (Kelley et al. 2015) programs. These employ different algorithms that analyze amino acid composition of proteins to try to infer the possible folding of the protein sequence. Phyre2 was also used to model possible protein domains found in the homologous search with phmmer. To provide additional support, the IUPred2A program (Mészáros et al. 2018) was used to predict disordered regions and further confirm the secondary and tertiary structure analyses. Global and local alignments using the Needle and WATER programs, respectively, from the EMBOSS suite (Rice et al. 2000) were performed to corroborate the presence and position of identified domains.
The TNRC18 protein is widely distributed along the vertebrate clade, but also in some arthropods and one flat worm. Additionally, homologs were found in other eukaryotes, mainly plants. Three functional domains for the TNRC18 protein were identified: bromo-adjacent homology (BAH), Tudor, and Hoxb9. Prediction of disordered regions confirmed the presence of those domains and revealed that most of the protein structure might lack a defined secondary structure (i.e., may be disordered).
All protein domains identified in TNRC18 are somehow involved in transcriptional regulation (Callebaut et al. 1999; Lu &amp; Wang, 2013; Prévôt et al. 2000). This may suggest that the TNRC18 gene alone might not be the only one responsible for psi development, but that it may have a pivotal role as part of a transcriptional regulatory network. This kind of networks comprise different regulatory proteins and their interactions with target genes and have been found to be especially important Molecular Bases of Psychic Talent 2 SSE-PA Connections 2021: A combined meeting of the Society for Scientific Exploration and the Parapsychological Association in several brain-associated aspects, such as behavior (Sinha et al. 2020) and brain disorders (Pearl et al. 2019).
Although Wahbeh et al. (2021) found only one polymorphism in an intronic sequence of the TNRC18 gene, this could have important implications in the expression of the gene product. Variation within intronic regions can result in the expression of different protein isoforms (Tress et al. 2007; Mucaki et al. 2020), even if such variation is due to a unique SNP (Ueffing et al. 2009; Jakubauskiene et al. 2012). If the TNRC18 gene is indeed associated with psi, it is likely that this is also the case in different organisms possessing this gene. Its presence in all main vertebrate clades supports the idea that psi may not be an exclusively human trait, but that it might be present at least in other animals (Dutton &amp; Williams, 2009). Further phylogenetic analyses that include distantly related homologs could help to elucidate the evolutionary path of the TNRC18 gene. Combining this with more robust genetic studies that follow the line of Wahbeh et al. (2021) could also give us a wider picture of the molecular basis of psychic functioning.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</si>
  <si>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buLKgUOgrro</t>
  </si>
  <si>
    <t>2022 05 12</t>
  </si>
  <si>
    <t>https://youtu.be/uY47_REGJiQ</t>
  </si>
  <si>
    <t>Bill Bengston   Let’s Move On! Transitioning to Pragmatic Applications of Anomalies</t>
  </si>
  <si>
    <t>In this talk I take a wide perspective look at the potential benefits of developing practical applications of scientific anomalies. The traditional approach to scholarly activities has emphasized the gathering of rigorous data and the development of theoretical models to explain those data.
I take no issue with those traditional emphases, but suggest they be supplanted with parallel work investigating pragmatic applications. For too long researchers in anomalies have somewhat defensively, and perhaps naively, thought that with sufficient data critics might be persuaded to soften their criticism. This has, for the most part, not been a winning strategy.
I suggest that acceptance of the reality of any particular phenomenon deemed anomalous might be due not simply to sufficiently persuasive data, but also the possibility that acceptance might also be due to either personal experience or practical application. Given the current explosion of knowledge expansion, everyone, scientist and layperson, must increasingly rely on those socially deemed to be experts and therefore worthy of our attention. The problem of acceptance of most anomalies, then, can largely be reduced to questions of “belief” and “conversion” to particular points of view.
The younger generation seems less interested in empirical squabbles or theoretical arguments, and more interested in personal experience and practical applications. I suggest that societies such as the SSE and the PA might benefit from supplementing their traditional basic research with more pragmatic applications. A brief look into some recent healing research serves as an illustration.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</si>
  <si>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uY47_REGJiQ</t>
  </si>
  <si>
    <t>2022 05 11</t>
  </si>
  <si>
    <t>https://youtu.be/bte-u-DIFwg</t>
  </si>
  <si>
    <t>Eric Wargo   Dream Premonitions and Survivor’s Guilt</t>
  </si>
  <si>
    <t>“But I Survived”: Dream Premonitions and Survivor’s Guilt
Eric Wargo
In most scientific as well as popular literature on ESP phenomena, Psi is reasonably presumed to serve an adaptive function for the individual (e.g., Carpenter, 2012). It is therefore most intuitive to think of premonitions (i.e., precognitive dreams and visions that seem to foreshadow a later death or disaster) as relating to some psychic radar ideally helping the individual avoid dangers or avert catastrophes imperiling others in their family or community. 
However, while accounts of threat-avoidance following on dream premonitions do exist (e.g., Dossey, 2009), seemingly far more prevalent in the literature (e.g., Krohn &amp; Kripal, 2018) and in personal accounts collected by the author (Wargo, 2021) are premonitions that are not recognized as such until after disaster or tragedy strikes, as well as premonitions that are too imprecise or symbolic ever to be usable for threat avoidance. Indeed, the experience of guilt following a calamity that had seemingly been foreshadowed in a dream is such a common experience that it may even be the most important adverse mental-health consequence of precognition. 
I offer an alternative hypothesis about precognition in general and premonitions in particular—one that helps account for why, if precognition orients toward the individual’s survival, premonitory dreams so often focus on tragic outcomes that in reality cannot be avoided. Precognition does reflect an unconscious survival orientation, I argue, but its conscious manifestations, such as in dreams, are not radar-like warnings about future avoidable outcomes are instead conscious thoughts about the dreamer’s own survival, displaced backward in time from the aftermath of future traumatic brushes with death. Instead of psychic radar, premonitions may really be a preemptive part of a working-through process in processing future traumas. 
In one respect, this argument harkens back to the insights of Victorian psychical researcher Frederick W. H. Myers, who theorized that dream premonitions reflect occult interpersonal connection, the reception of a telepathic signal from another person in crisis (Kripal, 2010). I argue that the signal is indeed one of crisis, but that the connection is intrapersonal, coming from the individual’s own future—a “psychic” (but really probably quantum-neurobiological) connection to the future traumatized and perhaps guilt-wracked self. 
That precognition may reflect the individual’s own temporally displaced thoughts and emotions derives support from the large body of research on presentiment in parapsychology (Mossbridge et al., 2012), and evidence from a range of emerging research areas also lend it credence. Those areas include quantum computing (Rubino et al., 2017), quantum biology (McFadden &amp; Al-Khalili, 2014), and the neuroscience of dreaming and memory formation (Llewellyn, 2013). Additional indirect support for the hypothesis that dream premonitions are anticipatory of traumatic experiences and guilt comes from the psychoanalytic theory of trauma (e.g. Freud, 1984a; Žižek, 1989), as well as from structural linguistics (Saussure, 1983), which insists upon the essentially contrastive nature of signification (cf. Freud, 1984b): The highly salient existential signal from one’s future surviving self, “I’m still alive,” can only be carried by information that somebody else, perhaps a loved one or friend or even an anonymous victim of a calamity in the news, was not so lucky. But such a signal comes at an emotional cost. 
Through close examination of premonitory dream accounts and the circumstances surrounding them, including Samuel Clemens’ famous dream of his brother Henry’s death (Twain, 2010) among others, I will show that survivor’s guilt is a common theme in premonitions and a likely key to understanding these baffling phenomena.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</si>
  <si>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bte-u-DIFwg</t>
  </si>
  <si>
    <t>2022 05 10</t>
  </si>
  <si>
    <t>https://youtu.be/r-CbYFgGoaY</t>
  </si>
  <si>
    <t>Mossbridge   Psi Performance on Four Online Tests</t>
  </si>
  <si>
    <t>Forced-choice Psi Performance on Four Online Tests as a Function of Multiple Factors
Julia Mossbridge, Mark Boccuzzi, &amp; Dean Radin
We tested psi performance in four online forced-choice tasks designed to assess precognition and micro-psychokinesis on a random number generator. We used a trait-analysis approach to examine the relationship between psi performance and various demographic, personality, and target factors. The trait-analysis approach is not new to psi and has been used over the past four decades with varying results. Drawing from this work, we expected that psi performance would be revealed as a small effect and that gender, psi belief, and target richness or target interestingness would correlate with performance. We also expected that effects would sometimes be in the direction opposite of conscious intention. Traditionally called psi missing, we call such effects “expectation-opposing.” 
As computational power and the availability of participants have increased with the advent of online experiments, so has our capacity to examine what factors might influence performance on different tasks. The performance we describe in this presentation was obtained from two psi-testing platforms, one an iOS smartphone app and the other a website. The smartphone app contained three “games,” which were designed to measure micro-psychokinesis, conscious precognition, and unconscious precognition. The website presented a fourth task designed to measure conscious precognition performance in the form of a precognitive remote viewing task. We used parametric null hypothesis significance tests, including multiple linear regression and t-tests, to compare performance on these tasks against chance and also to determine how the factors we examined were related to task performance. These factors were self-reported age, gender, psi belief, psi confidence, Big-5 personality type, and target interestingness. Where clear effects were found, we pre-registered confirmatory analyses for a portion of the data set that had not previously been examined. 
Overall, our hypotheses were confirmed, and we also discovered additional effects. In this talk, we will present new analyses not discussed in a previous (2019) talk. Analyses of data from 5,908 individual logins and 1,001,427 trials obtained between 2018 and 2020 revealed a rich complexity of performance patterns, indicating that psi performance was influenced by virtually all of the factors we explored. Specifically, our key findings were: 1) significant expectation-opposing effects, with a confirmatory pre-registered replication of an expectation-opposing effect on a micro-pk task, 2) significant relationships between performance and psi belief, 3) significant relationships between performance on three of the four tasks with gender, 4) apparent strategy differences between men and women, where men likely used a micro-pk-focused strategy for multiple tasks while women use different strategies that depend on the task, 5) significant relationship between timing and target interestingness with precognitive remote viewing performance, with a confirmatory pre-registered replication of the interestingness effect. 
We will discuss these results and their interpretations, then describe our recommendations for future attempts to better understand performance on online forced-choice psi tasks, a recommendation strategy for which we created the acronym SEARCH: Small effects, Early and exploratory, Accrue data, Recognize diversity in approach, Characterize don’t impose, and Hone in on big results.
----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</si>
  <si>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r-CbYFgGoaY</t>
  </si>
  <si>
    <t>2022 05 09</t>
  </si>
  <si>
    <t>https://youtu.be/Po6JC13gekE</t>
  </si>
  <si>
    <t>Bridging the Physical and Mental-Emotional Bodies   Margaret M. Moga</t>
  </si>
  <si>
    <t>The Chakra Connection: Bridging the Physical and Mental-Emotional Bodies
Margaret M. Moga 
Indiana University School of Medicine, Terre Haute, IN, USA 
New Age practices, such as energy healing and yoga, typically describe seven energy centers, called chakras, lined up from the base of the spine to the top of the head. The function of the chakras is purportedly to spin and draw in life force, prana, to keep the mental, emotional and physical parts of the body healthy and in balance. Each chakra is associated with a particular color, nerve plexus, endocrine gland, and psychological quality/issue. Although widely accepted, there has been little scientific study of the Western chakra system. 
In the present study, I examine exceptional, non-ordinary experiences of the chakras reported by healers, meditators, and yoga students in an anonymous online survey. The survey was advertised in social media, New Age publications, and among special interest groups. In the Chakra Experiences Survey, participants are encouraged to share any images, colors, sounds, and/or physical sensations related to the chakras in their respective practice which they have experienced directly or with a client. 
Results are preliminary and the study ongoing. Thus far, participants have reported physical sensations of warmth, pulsations, pressure and/or a circular sensation related to a particular chakra or chakras. Some individuals reported seeing the chakras through the mind’s eye or visibly as a swirling mist. According to self-identified healers, colors vary depending on the health and status of the individual. In addition to the rainbow colors widely published, golden light was associated with the heart and crown chakras, and white light, with the third eye chakra. One healer noted that “when we open or unblock the chakras, we may get flashes, images, perceptions, from what is stored in the chakras, based on past experiences or thoughts.” The images reported by participants showed consistency with psychological descriptions of the chakras. Multiple chakra activations were associated with kundalini experiences. 
Based on user experiences, chakras are both perceptible and subtle, resembling an intermediate state between physical reality and the mental-emotional realms. Historical and recent literature on the chakras suggest that chakra activations may be an important part of human development. 
References
Bruyere, R. (1994). Wheels of light: Chakras, auras, and the healing energy of the body. New York: Atria Books.
Dychtwald, K. (1977, July/ August). Bodymind and the evolution to cosmic consciousness. Yoga Journal, 22-26.
Leland, K. (2016). Rainbow body: A history of the Western chakra system from Blavatsky to Brennan. Lake Worth, FL: Ibis Press.
Samuel, G., &amp; Johnston, J. (2015). Religion and the subtle body in Asia and the West: Between mind and body. New York: Routledge.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</si>
  <si>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Po6JC13gekE</t>
  </si>
  <si>
    <t>2022 03 25</t>
  </si>
  <si>
    <t>https://youtu.be/QTPYNnDQjSc</t>
  </si>
  <si>
    <t>Panel Discussion  Evidence for Violations of the Second Law</t>
  </si>
  <si>
    <t>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</si>
  <si>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QTPYNnDQjSc</t>
  </si>
  <si>
    <t>2022 03 24</t>
  </si>
  <si>
    <t>https://youtu.be/vSESFqxnSno</t>
  </si>
  <si>
    <t>George Hathaway   Fundamental Issues in Energy Harvesting</t>
  </si>
  <si>
    <t>The presentation focuses on two main areas of energy systems investigation in which Hathaway Research International has been involved over many decades. First, an analysis of energy generation schemes involving obvious 1st and 2d Law violations. Highlighted are various electric, magnetic, rotary, atomic (LENR) and related ideas focusing on electrical energy production. The second area will deal with measurement issues related to determining the strength of the various energy generation claims described in Part 1. 
George Hathaway earned his EE degree in 1974 from the U. of Toronto. He is a Registered Professional Engineer, member of several societies including SSE and IEEE and a college-level lecturer who has mentored students, educators, and specialists on physics and technology, concentrating on leading-edge research and applications. He is a hands-on scientific &amp; engineering project manager in areas as diverse as materials science, pulsed power, quantum optics, energy and propulsion via custom-built scientific in association with international scientists and research institutes.</t>
  </si>
  <si>
    <t>vSESFqxnSno</t>
  </si>
  <si>
    <t>2022 03 18</t>
  </si>
  <si>
    <t>https://youtu.be/z6_KKXTbTyg</t>
  </si>
  <si>
    <t xml:space="preserve">Garret Moddel   Extracting Zero-Point Energy  Does it Violate the Second Law </t>
  </si>
  <si>
    <t>Using a Casimir injection process, we have demonstrated continuous electrical power production in thousands of devices. Assuming the source of the power is zero-point fluctuations (ZPFs), does this violate the second law of thermodynamics? The answer depends upon the entropy and which version of the law is invoked, and the origin of the ZPFs: (i) the standard quantum view, in which zero-point energy is a ubiquitous fixture; (ii) stochastics electrodynamics, in which the ZPFs are due to classical electromagnetic fields; or (iii) a model in which the ZPFs are ultimately thermal in origin.
Garret Moddel is a professor of Electrical, Computer, and Energy Engineering at the University of Colorado. His research group pursues new energy conversion technologies, and other science at the edges of our understanding. Prior to his academic position he worked in a Silicon Valley solar cell start-up, where he caught the entrepreneurial bug that continues to plague him. Garret earned a BSEE degree from Stanford, and MS and PhD degrees in Applied Physics from Harvard.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</si>
  <si>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z6_KKXTbTyg</t>
  </si>
  <si>
    <t>2022 03 17</t>
  </si>
  <si>
    <t>https://youtu.be/dZv0VoSq6t8</t>
  </si>
  <si>
    <t>James Weifu Lee   Energy Renewal</t>
  </si>
  <si>
    <t>Full Title: Energy Renewal: Isothermal Utilization of Environmental Heat Energy with Asymmetric Functions
This research identified two thermodynamically distinct types (A and B) of energetic processes naturally occurring on Earth. Type A, such as the classical heat engine energy process, apparently follows the second law well; Type B, as exemplified by the thermotrophic function with transmembrane electrostatically localized protons does not necessarily have to be constrained by the second law, owing to its special thermodynamic-spatial asymmetric function. 
Prof. Lee completed his PhD thesis research at Cornell University in 1992 and then worked as a Scientist at US Department of Energy’s Oak Ridge National Laboratory for 15 years. His energy research received the 1999–2004 U.S. Presidential Award honored at the White House. He is recognized as a world-class scientist as among the recent Stanford University World ranking of scientists, which represents the top 2% of the most-cited scientists in the world. His latest work at Old Dominion University identified two thermodynamically distinct types (A and B) of processes on Earth.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</si>
  <si>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dZv0VoSq6t8</t>
  </si>
  <si>
    <t>2022 03 16</t>
  </si>
  <si>
    <t>https://youtu.be/NS--uT9U1Go</t>
  </si>
  <si>
    <t>Germano D'Abramo   Thermionic Emission as a way to Harvest Heat Energy at a Uniform Temperature</t>
  </si>
  <si>
    <t>The idea of exploiting blackbody radiation through thermionic emission is not new. We mathematically model the charging at a uniform temperature of a capacitor having plates with unequal work functions (dubbed the thermo-charged capacitor, or TCC). According to well-established physical principles and material properties, we expect that the TCC will have a non-zero power output. We show that measuring that power can be a challenge, and the production of usable energy seems out of the question.
Germano D'Abramo is a physicist and worked as a researcher in various research institutes and companies in Rome between 1998–2014 on near-Earth asteroid population modeling and deflection. His research activity and interests also include special relativity, classical electrodynamics, and the history and philosophy of physics. He currently works for the Italian Ministry of Education as a physics teacher. He is the author of the books “The Impact Clan” (2015) and “Probing the Limits”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</si>
  <si>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NS--uT9U1Go</t>
  </si>
  <si>
    <t>2022 03 15</t>
  </si>
  <si>
    <t>https://youtu.be/eonAa29qp70</t>
  </si>
  <si>
    <t>Paul Thibado   Charging Capacitors Using Graphene Fluctuations</t>
  </si>
  <si>
    <t>We consider a graphene ripple as a Brownian particle coupled to an energy harvesting circuit. When both are at the same temperature, the second law forbids harvesting energy from the thermal motion of the Brownian particle even if the circuit contains a rectifying diode. However, if the circuit contains a junction followed by two diodes wired in opposition, then detailed balance can be temporarily broken allowing a net current to charge capacitors. Charges circulate between the diodes forming a vortex, which is sufficient for isothermal energy harvesting from white noise. The system evolves as a RC circuit to a steady state while obeying the first law and producing entropy.
Professor Paul Thibado received his B.S. in Physics and Mathematics from San Diego State University in 1990, and his Ph.D. in Physics from the University of Pennsylvania in 1994. His group’s research area focuses on experimental surface physics, and they primarily use scanning tunneling microscopy (STM) to study the properties of various surfaces at the atomic scale. They have been studying freestanding graphene using STM for more than ten years now and published more than twenty papers on the topic.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</si>
  <si>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eonAa29qp70</t>
  </si>
  <si>
    <t>2022 03 14</t>
  </si>
  <si>
    <t>https://youtu.be/WhnIhzTIzd8</t>
  </si>
  <si>
    <t>Daniel P. Sheehan   Beyond the Thermodynamic Limit</t>
  </si>
  <si>
    <t>Since the mid-1990s, more than three dozen systems have advanced into
the refereed scientific literature purporting to challenge the absolute
status of the second law of thermodynamics.  Many have strong experimental support and follow a common template. The talk explores this template as a framework for understanding second law devices and as a possible roadmap for future ones.
Dr. Sheehan earned his B.S. in Chemistry at Santa Clara University
(1981, magna cum laude, Phi Beta Kappa) and Ph.D. in Physics at U.C.
Irvine (1987); he has been teaching at the University of San Diego
since 1989.  His areas of research include basic plasma physics,
planetary formation, nanotechnology, the physics of time, and
experimentally testable challenges to the second law of thermodynamics.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</si>
  <si>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WhnIhzTIzd8</t>
  </si>
  <si>
    <t>2022 01 26</t>
  </si>
  <si>
    <t>https://youtu.be/D9OgbtEKMMc</t>
  </si>
  <si>
    <t>Weak Signal Propagation Reporter (WSPR) is a signal processing algorithm for extremely weak radio signals. Much anomalies research also tries to detect extremely weak signals: psi, global consciousness, geomagnetic field effects, and other anomalous biological/psychological phenomena. Studies using WSPR provide a useful methodological comparison for other studies of weak signals. WSPR may also be applied directly to studies of anomalies involving the effects of the geomagnetic field and ionospheric resonances on biological systems. Dr. Doug Richards of Atlantic University will elucidate in this SSE community discussion hour.
Bio: Doug Richards is a professor at Atlantic University in a program in Transpersonal Studies. His published research includes studies of psychic experiences and alternative/complementary medicine. He is also a ham radio operator, and has interests in the relationship between geomagnetic and radio phenomena and anomalies of consciousness.
Live participation in SSE Community Discussion Hours is a benefit of membership in the Society for Scientific Exploration. Join the SSE to support to support the Society’s commitment to maintain an open professional forum for researchers at the edge of conventional science: https://www.scientificexploration.org/join
Join us at Patreon for other perks: https://www.patreon.com/user?u=23234339
The SSE provides a forum for original research into cutting edge and unconventional areas. Views and opinions belong only to the speakers, and are not necessarily endorsed by the SSE.</t>
  </si>
  <si>
    <t>D9OgbtEKMMc</t>
  </si>
  <si>
    <t>2022 01 15</t>
  </si>
  <si>
    <t>https://youtu.be/b9unrJCVbQk</t>
  </si>
  <si>
    <t>Using Virtual Reality to Test for Telepathy   David Vernon</t>
  </si>
  <si>
    <t>Telepathy is one of the most commonly reported psi-type experiences and represents the idea that one person can acquire information relating to the thoughts/feelings/intentions of another from a distance via a non-usual route. Typically, the procedure involves a Sender and a Receiver who are physically separated while the former attempts to relay target information to the latter. Refinements to this paradigm have included placing the Receiver in sensory isolation in an effort to enhance the signal-to-noise ratio of the signal, as seen in Ganzfeld research. 
In his paper, published in the Winter Issue of the Journal of Scientific Exploration,  David Vernon addressed the feasibility of using a virtual reality (VR) environment to fully immerse the Sender in their experience in an effort to boost the transmission of the target. He will also outline a number of methodological refinements that could help to improve the viability and effectiveness of using VR in psi research.
Dr David Vernon is a Senior Lecturer in Psychology at Canterbury Christ Church University. He is a fellow of the Higher Education Academy (UK), the Bial Foundation and a member of the Parapsychological Association and the Society for Psychical Research. His publications include articles focusing on electroencephalographic biofeedback, creative problem solving and parapsychology, with books exploring techniques to enhance cognitive performance and more recently a textbook on parapsychology.
Live participation in SSE Community Discussion Hours is a benefit of membership in the Society for Scientific Exploration. Join the SSE to support to support the Society’s commitment to maintain an open professional forum for researchers at the edge of conventional science: https://www.scientificexploration.org/join
Join us at Patreon for other perks: https://www.patreon.com/user?u=23234339
The SSE provides a forum for original research into cutting edge and unconventional areas. Views and opinions belong only to the speakers, and are not necessarily endorsed by the SSE.</t>
  </si>
  <si>
    <t>b9unrJCVbQk</t>
  </si>
  <si>
    <t>2022 01 13</t>
  </si>
  <si>
    <t>https://youtu.be/eTG88T0R_C4</t>
  </si>
  <si>
    <t>A Tale of Two ESP Practitioners   Daqing Piao</t>
  </si>
  <si>
    <t>In the September 2021 issue of Journal of Scientific Exploration, Shen et al. reported “Laboratory Investigations of Extrasensory Identification of Concealed 5-Character Codes by a Presumably Gifted Teenager”. This Discussion hours introduce the details as well as some background information relevant to the laboratory investigations reported in that publication. 
This Discussion hour also brings up the materials in a book “A World in a Grain of Sand: The Clairvoyance of Stefan Ossowiecki” that documented demonstrations of similar but broader spectrum extrasensory faculty conducted on a Polish engineer spanning many years before the World War II.  Attending to the similarities of the conspicuous consciousness states of the two gifted subjects of nearly a century apart may help reveal the condition with which the described extrasensory faculty could have been associated.
Daqing Piao is Professor in the School of Electrical and Computer Engineering at Oklahoma State University, Stillwater, OK. His primary research interest is to apply light-tissue interaction principles for identifying and modulating tissue property. His interest on psi is to model psi as a mind-mater-modulation process to develop quantitative understanding pertinent to neurophysiological correlation of psi. 
Daqing Piao has contributed to the afore-referred publication of Shen et al, by helping revise the manuscript in English and the analysis of results.
Live participation in SSE Community Discussion Hours is a benefit of membership in the Society for Scientific Exploration. Join the SSE to support to support the Society’s commitment to maintain an open professional forum for researchers at the edge of conventional science: https://www.scientificexploration.org/join
Join us at Patreon for other perks: https://www.patreon.com/user?u=23234339
The SSE provides a forum for original research into cutting edge and unconventional areas. Views and opinions belong only to the speakers, and are not necessarily endorsed by the SSE.</t>
  </si>
  <si>
    <t>eTG88T0R_C4</t>
  </si>
  <si>
    <t>2022 01 11</t>
  </si>
  <si>
    <t>https://youtu.be/fAO0ABKXQms</t>
  </si>
  <si>
    <t>SSE-Japan and Edge Science Activities</t>
  </si>
  <si>
    <t>Asia is a region where philosophies of the past and broader views of reality have survived and live today.  Because of this, the culture is perhaps more accepting of non-mainstream science and associated beliefs.  Paul E. Cizdziel, Ph.D. will discuss what “Edge Science” organizations exist in Japan, cultural influences, and research interests.  In addition, he will introduce the SSE-Japan organization describing how they operate, who are the members, what are the activities &amp; interests, and future plans.
Paul has spent over 20 years working in Japan at mostly international bioscience companies in various science and business roles.  His academic credentials include an advanced scientific degree (Ph.D.) from the University of Texas in cancer biology, and a business degree (MBA) from SUNY Buffalo.  Having previously worked for genomic, proteomic and stem cell technology companies, his current role is focused on the biopharmaceutical industry.  At Yokogawa Electric Company, Paul defines and implements commercial plans for new instruments and software systems to improve bioreactor automation and process control used in the manufacture of biologic drugs. Paul organized the SSE Japan Chapter in 2018 and is the acting local Chair.
Live participation in SSE Community Discussion Hours is a benefit of membership in the Society for Scientific Exploration. Join the SSE to support to support the Society’s commitment to maintain an open professional forum for researchers at the edge of conventional science: https://www.scientificexploration.org/join
Join us at Patreon for other perks: https://www.patreon.com/user?u=23234339
The SSE provides a forum for original research into cutting edge and unconventional areas. Views and opinions belong only to the speakers, and are not necessarily endorsed by the SSE.</t>
  </si>
  <si>
    <t>fAO0ABKXQms</t>
  </si>
  <si>
    <t>2022 01 01</t>
  </si>
  <si>
    <t>https://youtu.be/Sb6cWbQnzBc</t>
  </si>
  <si>
    <t>How would David Hume evaluate the psi data    George Williams</t>
  </si>
  <si>
    <t>Psi skeptics have often used David Hume’s Argument Against Miracles to attack the psi data. Recently, Rebek and Alcock (2019) cited Hume’s argument to dismiss the psi literature recently summarized by Cardena (2018) as impossible.  I wish to present a number of problems with the way psi critics have used Hume’s argument.  First, Hume’s primary target is the fallibility of testimony in the context of religious miracles.  Hume discusses at length the problems with testimony on religious matters, but provides little discussion on matters explored under much more controlled conditions, which happens to be the case with psi.  Psi skeptics do little to acknowledge this distinction.  Second, psi critics compare the psi data with various conventional theories which were developed from a different set of data.  To use Hume’s argument successfully, psi critics must avoid making an apples to oranges comparison.  The third problem is that psi critics do not fully consider that the anomalous data represents not something miraculous but instead some sort of phenomenon we presently understand poorly.  That is, the psi data may fall into the gaps in our current understanding of the world.  Given these 3 problems that the skeptics have failed to deal with, I argue that Hume, should he be alive today, might very likely accept the psi data.
Live participation in SSE Community Discussion Hours is a benefit of membership in the Society for Scientific Exploration. Join the SSE to support to support the Society’s commitment to maintain an open professional forum for researchers at the edge of conventional science: https://www.scientificexploration.org/join
Join us at Patreon for other perks: https://www.patreon.com/user?u=23234339
The SSE provides a forum for original research into cutting edge and unconventional areas. Views and opinions belong only to the speakers, and are not necessarily endorsed by the SSE.</t>
  </si>
  <si>
    <t>Sb6cWbQnzBc</t>
  </si>
  <si>
    <t>2021 12 31</t>
  </si>
  <si>
    <t>https://youtu.be/Ej2AiGjPX6s</t>
  </si>
  <si>
    <t>Astrology as a Subject of Science   Gerhard Mayer</t>
  </si>
  <si>
    <t>Considering astrology as a subject of science, one has to distinguish whether a scientific study on the validity of astrology investigates the correlation between astronomical circumstances, dynamics, movements and earthly events – the "above-below theorem" (ABT) – or, whether the "hit rate" of astrologers in so-called matching experiments is examined. With the second method, no direct proof of the validity of the ABT can be obtained from the results. Could the success of astrologers, beyond the effective psychological mechanisms of cognitive illusions, be attributed to their psi ability? In this SSE Community Discussion Hour, member Gerhard Mayer will discuss methodological problems related to studies in both research paradigms. This includes problems of the determination of the random expectation in ABT studies as well as the limits of validity of astrological factors in the practice of horoscope interpretation and matching experiments. A detailed depiction of this topic can be found in “Part 2: Consideration of Empirical Investigations on the Validity of Astrology” of the article “Astrology and Science: A Precarious Relationship” published in Winter issue of the JSE.
Gerhard Mayer is a researcher at the Institut für Grenzgebiete der Psychologie und Psychohygiene, IGPP, in Freiburg, Germany. His research interests concern cultural studies relating to the border areas of psychology, anomalies, shamanism, magical practices &amp; beliefs, the biographical integration of extraordinary experiences, and scientific approaches to astrology. He is director of the Gesellschaft für Anomalistik (Society for Anomalistics) and chief editor of the Zeitschrift für Anomalistik. 
Live participation in SSE Community Discussion Hours is a benefit of membership in the Society for Scientific Exploration. Join the SSE to support to support the Society’s commitment to maintain an open professional forum for researchers at the edge of conventional science: https://www.scientificexploration.org/join
Join us at Patreon for other perks: https://www.patreon.com/user?u=23234339</t>
  </si>
  <si>
    <t>Ej2AiGjPX6s</t>
  </si>
  <si>
    <t>https://youtu.be/A41x5usmImc</t>
  </si>
  <si>
    <t>Three Secrets to After Death Communication   Anne Salisbury</t>
  </si>
  <si>
    <t>Discover the secrets to connecting with loved one in the After Life. Learn the common mistakes people make when dealing with other realities and how to avoid them. When done properly, this open connection with the Other Side gives you valuable insights into the workings of our reality. You can also experience comfort and closure with loved ones who have passed. Learn how to ask them a few simple questions that can help them grow. This After Death communication can be spiritually transformative for everyone involved. As a professional intuitive, Anne Salisbury, PhD, MBA has helped thousands of clients communicate with those in the After Life. Throughout her life, Anne has accessed other realities to gain wisdom and understanding. She is the best-selling award-winning author of three books on intuition, other realities and the afterlife. In her extensive research, she has seen how the experience of communicating intuitively impacts those in this life and on the Other Side. She provides clarity and direction to those in the physical and non-physical realms.
Bio: Anne Salisbury, PhD, MA, MBA is an intuitive seer, psychotherapist and business consultant who helps clients make fulfilling decisions with intuition. She spent time with Mother Teresa and the Dalai Lama in India and was part of a psychic delegation to Russia. Anne was the Clinical Hypnotherapist for Norman Shealy’s, MD, PhD Institute, providing consultations as part of total client care. In 1990 she founded the Transpersonal Hypnotherapy Institute, Inc., a vocational school approved by the Department of Education, which has certified thousands in intuitive techniques. In 2000 she co-founded Go Intuition, Inc., an intuitive consulting firm. Anne is an international speaker and the award-winning author of books on intuition including Eureka! Understanding and Using the Power of Your Intuition, The Path of Intuition: Your Guidebook for Life’s Journey, and Journey to Heaven: An Insider’s Guide to the Afterlife. Visit GoIntuition.com and TranspersonalHypnotherapy.com
Recorded at the Society for Scientific Exploration Conference in Las Vegas, Nevada 2018.
Want to support our commitment to open access scientific research? Become a patron: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</si>
  <si>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A41x5usmImc</t>
  </si>
  <si>
    <t>2021 12 30</t>
  </si>
  <si>
    <t>https://youtu.be/7jNpRm2HDDs</t>
  </si>
  <si>
    <t>John Alexander - Remembering Jim Channon</t>
  </si>
  <si>
    <t>Recorded at the Society for Scientific Exploration Conference in Las Vegas, Nevada 2018.
Want to support our commitment to open access scientific research? Become a patron: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</si>
  <si>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7jNpRm2HDDs</t>
  </si>
  <si>
    <t>https://youtu.be/wqAhYHCB_t0</t>
  </si>
  <si>
    <t>Cultural Emergence of Macro-Psychokinesis  Advantages for Research   Sean McNamara</t>
  </si>
  <si>
    <t>Anyone who has tried to record an OBE struggles with the hit-and-miss nature of that phenomenon. Group intention experiments often require the passage of time to determine a result, which is often clouded by ambiguity due to the presence of alternative causes for the desired effect. In remote viewing experiments, it can be difficult to differentiate between true perception-at-a-distance and pre-cognitive ESP (perceiving what your own eyes will be looking at in the future when receiving tar- get feedback). With controlled macro-PK, these difficulties are absent, or greatly reduced. Subjects can start and stop their efforts at will, with the target responding accordingly, limited by each subject's threshold for exhaustion or boredom. Recording the target’s response is easy, yet it is the measurement of the subjects and their environment which offers us great opportunities for exploration. EEG, skin conductance and other readings can easily be taken during PK. Random event generators can be placed near the subjects and targets to measure changes in ordinarily random processes. Biophoton and other bioenergetic readings can be taken, which scientists like Dr. Beverly Rubik already know a great deal about. While it may be difficult to find talented healers, seers, and energy workers, PK is an easily trainable skill which is quickly spreading throughout the world. Researchers can easily become their own subject while testing a new experimental design.
Bio: Sean McNamara teaches meditation and consciousness development in Denver, Colorado. He is the author of Meditation X: Telekinesis and Defy Your Limits: The Telekinesis Training Method. In 2014, Sean McNamara watched an online video of Cherylee Black giving a presentation to the International Association of Near-Death Studies in which she showed a personal example of macro-PK. Inspired, he trained himself in PK, and then devised an efficient protocol for teaching it to people in under two hours. In that time, a person can move their target from a distance in a way that is immediately observable and repeatable. Through his books and videos, people everywhere are learning McNamara’s PK protocols. He hopes this will support greater collaboration between scientists and practitioners. Working together, we can expand the walls of our “reality box” and replace old belief systems with new ones, which will help to advance research.
Recorded at the Society for Scientific Exploration Conference in Las Vegas, Nevada 2018.
Want to support our commitment to open access scientific research? Become a patron: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</si>
  <si>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wqAhYHCB_t0</t>
  </si>
  <si>
    <t>2021 12 29</t>
  </si>
  <si>
    <t>https://youtu.be/jvCj0onnwxQ</t>
  </si>
  <si>
    <t>Remote Viewing for Profit   John Kruth</t>
  </si>
  <si>
    <t>Full title: Associative Remote Viewing for Profit: Evaluating the Importance of the Judge and the Investment Instrument
An associative remote viewing (ARV) project was designed to predict investments and generate funds. Three viewers made weekly predictions on Sunday about an image they would be shown on Friday. Two images were selected to represent different states of a stock, and a judge reviewed the images and the viewers’ information. Based on the viewers’ impressions and a judge’s decision, an investor submitted funds predicting that the stock would rise or fall in value during the week. The investment results were affected by complications in the investing platform, and be- cause of this, the investment lost just under 7.5%. Without the complications, the investment would have made about 2.5% profit over 12 weeks. More importantly, this study examined the importance of the judge and investment selection in the ARV process. A second judge and investment instrument were included, blinded to all study participants. The second judge (J2) performed at a significantly less accurate level from the first judge (p&amp;ltr;0.05), and J2 also performed significantly lower than could be expected by chance (p=0.02; effect size=-1.498; power&amp;gtr;.80). Both judges performed significantly differently on the target in- vestment than on a control investment. Although this is a pilot study with a small sample size and a limited number of sessions, conclusions are that the selection of a judge, even a very experienced judge, can have a significant effect on the success of an ARV project and that judges’ decisions are more affected by the target investments than by a comparable control investment. Future ARV projects are advised to qualify judges for accuracy just as they qualify viewers for accuracy.
Bio: John G. Kruth is the Executive Director of the Rhine Research Center (www.rhine.org) and the Founder and Education Director of the Rhine Education Center (www.rhineedu.org). His 20+ years of professional technology experience and 8+ years as a professional researcher provide a unique insight into the integration of technology and parapsychological research. His research includes explorations into psychic healing, the energy behind psychokinesis, poltergeist activity and other unconscious effects on electronic devices, measurements of biophotons (ultraviolet light) from energy healers, applications of remote viewing for investments, and updating traditional psi testing methods to take advantage of 21st century technology and science. He has numerous publications and has spoken at professional conferences and other forums regarding scientific parapsychology, the history of the Rhine, the nature of energy healing, poltergeists, and other topics related to parapsychology and the paranormal. www.rhine.org
Recorded at the Society for Scientific Exploration Conference in Las Vegas, Nevada 2018.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</si>
  <si>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jvCj0onnwxQ</t>
  </si>
  <si>
    <t>https://youtu.be/AcmmCNezuB8</t>
  </si>
  <si>
    <t>Bill Bengston   Genomic Changes in Cancer produced by a Recording of Healing Intention</t>
  </si>
  <si>
    <t>In many in vivo and in vitro experiments over the course of 35 years, robust and reliable data demonstrate beyond reasonable doubt that “healing” can happen, that dose is a factor, that healing proceeds non-linearly, that it is not fundamentally “energy” but “information” that is involved, that it is not correlated to a particular state of mind but functions more as an autonomic response to the need of the healee, to name but a few findings.
The present paper reports on experiments that produced significant genomic changes in 67 out of 168 cancer related genes brought about by in-vitro exposure to a recording of healing intention. The recording was produced inside a Faraday cage using 38 sensors of various sensitivities that were intended to capture healing signals produced by three practitioners of the Bengston method of healing.
Data analysis focused on genes involved in cancer pathways or in cancer inflammation. Conclusions from the in-vitro work include: 1) healing intention can be captured and released, thereby potentially allowing the phenomenon to be more scalable in its dissemination; 2) reproducible biologic changes can be induced by healing intention, whether by direct hands-on healing or using a recording of healing activity; 3) hands-on delivery of healing intention may be stronger than a recording of that intention. As of this writing, in-vivo experiments involving exposure of mice to the recording have just begun. The results of these experiments are due at the end of April, and will be reported on at the conference.
Bio: Bill Bengston is the SSE President. He has been researching and reporting on anomalous healing research for a very very long time.
Recorded at the Society for Scientific Exploration Conference in Las Vegas, Nevada 2018.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</si>
  <si>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AcmmCNezuB8</t>
  </si>
  <si>
    <t>2021 12 28</t>
  </si>
  <si>
    <t>https://youtu.be/k7pC5AiYOYk</t>
  </si>
  <si>
    <t>The Nature of Randomness as a Gateway to a Theory of Consciousness   Dani Caputi</t>
  </si>
  <si>
    <t>I introduce a model that attempts to bridge the gap between psi research and some deep philosophical questions about consciousness, such as the hard problem and the selection problem. The selection problem is introduced here as a unique extension of the hard problem: while the hard problem asks “How does a physical system becomes conscious?”, the selection problem asks “Once conscious, how does the conscious physical system become a particular self?”. It is argued that these problems appear to be connected to the phenomenon of true randomness, and further exploration into the nature of mental interaction with random events will help elucidate a full theory of consciousness. In many mind-matter interaction experiments, random number generators that take advantage of quantum uncertainty have been used, but we note that turbulence in fluids is a non-linear process that may also be truly random in nature. The non-linearity implies that small effects of mental interaction with turbulence may be amplified to magnitudes that make the phenomenon more visible. Preliminary results from two experiments will be presented here. In one experiment, participants (in an online interface) attempted to influence turbulent wind fluctuations measured by a sonic anemometer in Davis, CA. In another experiment, a random event generator (TrueRNG) is placed on an aircraft operated by Scientific Aviation, Inc. The TrueRNG output was significantly more ordered when flying through regions of convective turbulence (z=3.67, p=0.0002, two-tailed). These findings hint at the possibility of a deep connection between quantum randomness, turbulence, and consciousness.
Bio: Dani Caputi is a doctoral candidate in Atmospheric Science at the University of California, Davis. Her research focuses on ozone pollution and nocturnal mixing dynamics in the southern San Joaquin Valley. Additionally, she has initiated several mind-matter interaction experiments that explore the possibility of mentally influencing the weather, and has introduced the selection problem of consciousness to the literature. As part of her program, she is a certified flight scientist for Scientific Aviation Inc.
Recorded at the Society for Scientific Exploration Conference in Las Vegas, Nevada 2018.
Want to support our commitment to open access scientific research? Become a patron: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</si>
  <si>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k7pC5AiYOYk</t>
  </si>
  <si>
    <t>https://youtu.be/qTufP3o8w88</t>
  </si>
  <si>
    <t>Quantifying biofield strength using biological sensors   Nelson Abreu</t>
  </si>
  <si>
    <t>A measure of bioenergy influence or exteriorization and a method to indirectly measure it are proposed. The method employs differential color analysis of wilting flowers in water. A simplified method using pixel analysis of photographs of treated and untreated flowers is described. Sample data is analyzed for illustrative purposes. Recommendations for ongoing development are described, setting the stage for future experimental programs.
Bio: Nelson Abreu is an applied consciousness engineer and ed- ucator. He is a founding partner and Director of Consciousness Technologies at the Institute of Applied Consciousness Technologies (I-ACT). He has been a collaborator with International Academy of Consciousness and International Consciousness Research Laboratories since 2003. He has served as Student Members’ Representative of the Society for Scientific Exploration. Nelson co-founded student organizations at Nova High in Fort Lauderdale (1998) and at University of Florida (2003), where he helped establish a university course on consciousness (2005-2009). He has lectured throughout North America and Europe to academic and lay audiences and published in four anthologies: Filters and Reflections (2009), The Out-of- Body Experience (2015), Consciousness Beyond the Body (2016), and Being and Biology (2017).
Recorded at the Society for Scientific Exploration Conference in Las Vegas, Nevada 2018.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</si>
  <si>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qTufP3o8w88</t>
  </si>
  <si>
    <t>https://youtu.be/3eJAFNgkceo</t>
  </si>
  <si>
    <t>Empirical Test Suite for Energy Practitioners   Melinda Connor</t>
  </si>
  <si>
    <t>One of the major difficulties in the ability of a scientist to provide accurate results when testing within the energy healing discipline is the lack of an evaluation protocol to determine practitioner competence. An empirical test for energy practitioners has been developed including measures using Triaxial ELF Magnetic Field meter, Data Logging Multi meter, RF Field meter, Acoustimeter, Broadcast Frequency counter, digital pH meter, digital ppm meter, GDV and physiology suite including HRV, GSR, Respiration, EMG, EKG, Temp and BVP. Test results for over 500 practitioners of various styles of energy work will be presented. Limitations of the test suite will be discussed.
Bio: Dr. Connor, originally an engineer in the computer field changed careers in the 1990’s. Ordained as a Buddhist Priest, Dr. Connor received her undergraduate training at Harvard University and Wellesley College, her MA’s from the University of San Francisco and American Military University and her Ph.D. in clinical psychology from California Coast University.
Dr. Connor did a one year rotation in neuropsychology, and has additional training as a drama therapist, massage therapist and in over twenty different styles of energy healing. Dr. Connor was a NIH T-32 post doctoral fellow and received her training as a research scientist at the University of Arizona under Dr. Andrew Weil, Dr. Iris Bell and Dr. Gary Schwartz. She is currently a member of the faculty at Akamai University, Holos University and Arizona School of Acupuncture and Oriental Medicine. Dr. Connor is the author of ten books.
Recorded at the Society for Scientific Exploration Conference in Las Vegas, Nevada 2018.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</si>
  <si>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3eJAFNgkceo</t>
  </si>
  <si>
    <t>2021 12 21</t>
  </si>
  <si>
    <t>https://youtu.be/aHNqktsrMSY</t>
  </si>
  <si>
    <t>The Galileo Project   Prof. Avi Loeb</t>
  </si>
  <si>
    <t>The search for extraterrestrial life is one of the most exciting frontiers in science. First tentative clues were identified close to Earth in the form of the unusual interstellar object `Oumuamua' and Unidentified Aerial Phenomena (UAP) in the Earth's atmosphere. The recently announced "Galileo Project" ushers the new frontier of "space archaeology" in search of extraterrestrial technological relics.
This SSE Community Discussion Hour was presented by Prof. Abraham (Avi) Loeb, Frank B. Baird, Jr., Professor of Science at Harvard University and a bestselling author. Prof. Loeb's talk will feature content from his book "Extraterrestrial", as well as the  textbook "Life in the Cosmos", both published in 2021. Related material was also featured in his weekly commentaries in Scientific American. 
Live participation in SSE Community Discussion Hours is a benefit of membership in the Society for Scientific Exploration. Join the SSE to support to support the Society’s commitment to maintain an open professional forum for researchers at the edge of conventional science: https://www.scientificexploration.org/join</t>
  </si>
  <si>
    <t>aHNqktsrMSY</t>
  </si>
  <si>
    <t>2021 12 16</t>
  </si>
  <si>
    <t>https://youtu.be/ocG4yX95i4U</t>
  </si>
  <si>
    <t>Astronomical Anomalies Found in the VASCO Project</t>
  </si>
  <si>
    <t>One of the most efficient ways to test the boundaries of our astrophysical knowledge is through the search for anomalous objects. Many of the well-studied objects today, such as quasars or pulsars, were considered anomalies at first sight – until we understood them. The ”Vanishing &amp; Appearing Sources during a Century of Observations” (VASCO) project focuses on searching for anomalous events that took place on the sky in the last 70 years, by comparing the sky as it looked in the 1950s to the sky as it looks today. The hope is to find a physically ”impossible” object or event, for example a vanishing star, as this could be indicative of the large-scale engineering of an extra-terrestrial civilization. The VASCO project uses traditional automated methods in combination with citizen science (http://ml-blink.org) to search for these anomalous objects.
In this SSE Community Discussion Hour, Dr. Beatriz Villarroel presented the VASCO project and introduced the mysterious case of the ”nine simultaneous transients” (Villarroel et al. 2021), which shows how nine objects appeared and disappeared within half an hour in a small region on a red-sensitive photographic plate on the 12th of April 1950. She discusses various possibilities for this finding that cannot be explained with any well-known astrophysical phenomena. Dr. Villarroel first discusses the possibility of plate contamination (from e.g. nuclear fallout), but later opens up a possible interpretation of the nine transients in terms of solar reflections from metal debris in orbits around Earth – seven years before the first human satellite was launched. 
Live participation in SSE Community Discussion Hours is a benefit of membership in the Society for Scientific Exploration. Join the SSE to support to support the Society’s commitment to maintain an open professional forum for researchers at the edge of conventional science: https://www.scientificexploration.org/join
Join us at Patreon for other perks: https://www.patreon.com/user?u=23234339</t>
  </si>
  <si>
    <t>ocG4yX95i4U</t>
  </si>
  <si>
    <t>2021 07 23</t>
  </si>
  <si>
    <t>https://youtu.be/blXZiu6BKxo</t>
  </si>
  <si>
    <t>A User Guide to SSE-PA Connections 2021</t>
  </si>
  <si>
    <t>Planning on attending the first online convention of the Society for Scientific Exploration and the Parapsychological Association? 
Check out this user guide to the convention website and see what is in store!
Register at: https://sse-pa.healthyseminars.com/</t>
  </si>
  <si>
    <t>blXZiu6BKxo</t>
  </si>
  <si>
    <t>2021 07 14</t>
  </si>
  <si>
    <t>https://youtu.be/bFZHkRhVARI</t>
  </si>
  <si>
    <t>Interview with Dr. Christof King</t>
  </si>
  <si>
    <t>Following the theme of connections at the upcoming SSE-PA Connections 2021 online convention, Christof King, PhD, will present some of his anomalous experiences regarding synchronicity and psychokinesis, proposing the following arguments:
- Western psychiatrists should have the ability to practice psychotherapy and stop automatically prescribing psychotic medication
- Spiritualists should dump the concept of the ‘occult’
- Instigate a global synchronicity ‘big science’ project where people can express their personal numinous connections with events of global significance to help reenchant the world.
Explore his proposals here: https://sse-pa.healthyseminars.com/course/why-we-need-the-apocalypse-now-a-materialist-investigates-reality-and-changes-his-mind
SSE-PA Connections is an online convention that runs from July 23-31st. Register at: https://sse-pa.healthyseminars.com/sign-up
Join the SSE to support to support the Society’s commitment to maintain an open professional forum for researchers at the edge of conventional science: https://www.scientificexploration.org...
The SSE provides a forum for original research into cutting edge and unconventional areas. Views and opinions belong only to the speakers, and are not necessarily endorsed by the SSE.</t>
  </si>
  <si>
    <t>bFZHkRhVARI</t>
  </si>
  <si>
    <t>2021 07 13</t>
  </si>
  <si>
    <t>https://youtu.be/5F6x5PspRk4</t>
  </si>
  <si>
    <t>Bill Bengston on his upcoming SSE-PA Connections presidential address</t>
  </si>
  <si>
    <t>Bill Bengston tells us about he's presenting at the upcoming SSE-PA Connections online convention this July 23-31st.
Register for the conference at https://sse-pa.healthyseminars.com/
Join the SSE to support to support the Society’s commitment to maintain an open professional forum for researchers at the edge of conventional science: https://www.scientificexploration.org/</t>
  </si>
  <si>
    <t>5F6x5PspRk4</t>
  </si>
  <si>
    <t>2021 04 08</t>
  </si>
  <si>
    <t>https://youtu.be/2baO8-sd24U</t>
  </si>
  <si>
    <t>York Dobyns on Remembering Robert Jahn</t>
  </si>
  <si>
    <t>Recorded at the Society for Scientific Exploration conference, 2018</t>
  </si>
  <si>
    <t>2baO8-sd24U</t>
  </si>
  <si>
    <t>2021 01 05</t>
  </si>
  <si>
    <t>https://youtu.be/rKYnpn2nFKE</t>
  </si>
  <si>
    <t>Moritz Dechamps   Observer Effects on Quantum Randomness</t>
  </si>
  <si>
    <t>A vivid discussion revolves around the role of the human mind in the quantum measurement process. While some authors argue that conscious observation is a necessary element to achieve the transition from quantum to classical states during measurement, some go even further and propose a more active influence of the human mind on the probabilities of quantum measurement outcomes. This proposition was tested in micro-Psychokinesis (micro-Pk) research in which intentional observer effects on quantum random number generators (RNGs) were investigated. In the studies presented here we extended this line of research and tested the impact of unconscious goals on micro-Pk. Our focus was cigarette addiction as an unconscious drive and we hypothesized that regular cigarette smokers would influence the outcome of a quantum RNG that determined whether the participant was going to see a smoking-related or a neutral picture. While a first study showed strong evidence for a micro-Pk effect, a replication attempt failed to reproduce the results. When the data from both studies are combined a remarkable change in effect across time (resembling a combination of appearance followed by decline) can be seen only in the smoker’s subsample. Appearance-and-decline effects were absent in the non-smokers sample and in a simulation. Based on von Lucadou’s Model of Pragmatic Information we suggest that (micro-)Pk effects follow a systematic pattern comparable to a dampened harmonic oscillation. Although micro-Pk effects seem to elude a classical proof, an analysis and prediction of their temporal change might proof to be a promising workaround.
Bio: Moritz Dechamps studied Psychology in Munich, Germany. He wrote his Master’s thesis about Retrocausal influence on psychological effects and engaged in research on quantum mind models in the process. Excited by this fascinating topic he decided to further explore the connection between mind and matter while doing a PhD at the LMU Munich. During these last 3 years he focused mainly on micro-psychokinetic research and conducted experiments on the influence of psychologically motivated observers on quantum random number generators.
Recorded at the Society for Scientific Exploration Conference in Las Vegas, Nevada 2018.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</si>
  <si>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rKYnpn2nFKE</t>
  </si>
  <si>
    <t>2021 01 02</t>
  </si>
  <si>
    <t>https://youtu.be/D_ffaoZ8Dbs</t>
  </si>
  <si>
    <t>Joe Gallenberger   Using the Casino as a PK Classroom</t>
  </si>
  <si>
    <t>An exploration of the parameters of psychokinesis, using the casino as a personal experimental laboratory. How to use the gaming tables and slot machines to learn PK. Playing with small amounts of money galvanizes attention and allows immediate, “real world” feedback for the rapid fine-tuning of one’s energy sending abilities. Various methods are presented that can be used to create the peak energy needed for strong PK experiences. Past PK explorers have reported transformational experiences, including PK, instant healing of chronic health conditions, new-found ability to heal others, deepened intuition, and dramatic manifestations of abundance. Special PK gaming tips will be offered that you can then practice on your own.
Bio: Joseph Gallenberger, Ph.D. has 30-years experience as a psychologist, is a senior trainer at The Monroe Institute, and is a psychokinesis expert. His discoveries with PK in university and casino environments are detailed in Inner Vegas: Creating Miracles Abundance and Health. Joe has facilitated over eighty Inner Vegas AdventureTM workshops in Las Vegas. He has also written Liquid Luck: The Good Fortune Handbook and created the CD entitled Liquid Luck. He developed the MC2 program (Manifestation and Creation Squared) for The Monroe Institute. He has produced SyncCreation® a home study course, teaching PK as a training tool for manifesting abundance.
Recorded at the Society for Scientific Exploration Conference in Las Vegas, Nevada 2018.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</si>
  <si>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D_ffaoZ8Dbs</t>
  </si>
  <si>
    <t>2020 12 28</t>
  </si>
  <si>
    <t>https://youtu.be/EZ4hGrJ9_24</t>
  </si>
  <si>
    <t>Julie Beischel   Living-Agent-Psi Is Dead</t>
  </si>
  <si>
    <t>Mediums report experiencing regular communication from the deceased and this phenomenon has been a normal and useful aspect across cultures all over the world since antiquity. Modern mediumship research has included accuracy testing of the information reported by mediums under blinded laboratory conditions with statistically significant results. It has been posited that mediums are using clairvoyance, precognition, or telepathy with the living to acquire accurate information about the deceased. A recent study examined mediums’ experiences during mediumship readings for the deceased and during psychic readings for/about the living. Participant responses from 113 self-identified mediums and 14 Windbridge Certified Research Mediums were quantitatively analyzed using Linguistic Inquiry and Word Count (LIWC) text analysis software and qualitatively analyzed using a content analysis methodology. Statistically significant differences were seen for LIWC categories including social and perceptual processes and insight. Qualitative content analysis found that mediumistic experiences include a triangulation of the communication and that psychic experiences include the information flowing from various sources including from the deceased. 
Further analysis demonstrated that the level of development of the self-identified mediums was significantly less than that of the Windbridge mediums (z=4.931, p&amp;alt;0.01) and indicates that blocking unwanted communication from the deceased is a learned skill. Together, these findings strongly call into question the continued use of terminology separating mediums’ experiences into categories that do and do not involve communication with the deceased. Going forward, it will be necessary for language to reflect empirical data and the experiences of modern mediums rather than philosophical conjecture.
Bio: Julie Beischel, PhD, has been performing empirical research with mediums full-time for 15 years. She has examined the accuracy and specificity of the information mediums report; their psychology, physiology, and phenomenology; and the potential social applications of mediumship readings. She received her doctorate in Pharmacology and Toxicology with a minor in Microbiology and Immunology and uses her interdisciplinary training to apply the scientific method to controversial topics. She is currently Director of Research at the Windbridge Research Center, an Arizona non-profit corporation dedicated to alleviating suffering by performing rigorous scientific research and creating free educational materials on the topics of dying, death, and what comes next. She is the author of numerous peer-reviewed journal articles and academic anthology chapters as well as the books Among Mediums, Meaningful Messages, From the Mouths of Mediums, and Investigating Mediums.
Recorded at the Society for Scientific Exploration Conference in Las Vegas, Nevada 2018.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</si>
  <si>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EZ4hGrJ9_24</t>
  </si>
  <si>
    <t>2020 12 23</t>
  </si>
  <si>
    <t>https://youtu.be/5bKRD31SlGY</t>
  </si>
  <si>
    <t>John Alexander   The Department of Defense and UFOs Redux</t>
  </si>
  <si>
    <t>In December 2017 the New York Times broke the news about a classified UFO program that had been conducted by the Defense Intelligence Agency (DIA). Concurrently announced was the creation of a new organization called To The Stars Academy of Arts and Sciences (TTSAAS). Headed by a rock star, Tom DeLonge, it boasted a stellar cast of former U.S. government intelligence executives and scientists, all of whom had an interest in UFOs.
Long before Senator Harry Reid was able to earmark funding for the DIA project, I ran a similar effort for several years in the 1980s. Participants all had Top Secret/SCI level clearances. They came from all DOD Services, the Intelligence Community, and civilian aerospace companies. Despite the funds available for the more recent DIA program, it appears that the fundamental findings were the same. Key is the fact that although no- body is in charge or has institutional responsibility for this area, credible, multisensory events were documented displaying physical characteristics and capabilities that defy all known human technology. While the recent DIA study did add to the body of knowledge, their lack of transparency has fostered considerable angst amongst the UFO community. The technical and organizational observations during the prior study will be compared with those revealed though the efforts of TTSAAS.
This presentation also addresses other aspects of the study of UFOs. Specifically, what is the appropriate role of the U. S. Government in studying this topic? As global phenomena, sightings by U.S. Government agencies represent a tiny, but significant, portion of recorded events. What DoD does have are a variety of advanced sensors, some of which they choose to keep as classified. The UFO community has little understanding of how these complex institutions function, while the issue of unnecessary secrecy further invigorates their confabulations.
Covered will be the critical factors facing senior government officials with fiduciary responsibilities in funding any project with little probability of demonstrable return on investment. This includes the zero-sum game that befalls all programs, including those in the black world, the use of contractors to hide reports from FOIA requests, and the impact of personal belief systems on these studies.
As funding is signal issue, a comparative analysis will be made between money and resources available for studies of UFOs and related phenomena and those afforded more conventional, intrinsically complex problems such as AIDS, cancer, or the fundamental physics search for elusive God Particle.
Bio: John B. Alexander, Ph.D. is a former three- term SSE council member, past president of the International Assn for Near Death Studies, founding board member of the International Remote Viewer’s Association. He is a retired senior Army officer and also retired from Los Alamos National Laboratory. He is the author of UFOs: Myths, Conspiracies, and Realities (St. Martin’s Press, 2011), Reality Denied: Firsthand Experiences with Things That Can’t Happen – But Did (Anomalist Books, 2017) and many others books and articles.
Recorded at the Society for Scientific Exploration Conference in Las Vegas, Nevada 2018.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</si>
  <si>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5bKRD31SlGY</t>
  </si>
  <si>
    <t>2020 12 20</t>
  </si>
  <si>
    <t>https://youtu.be/qHoh43gjF2o</t>
  </si>
  <si>
    <t xml:space="preserve">Mark Urban-Lurain   Astrology  Science, Pseudoscience, or Anomaly </t>
  </si>
  <si>
    <t>Thirty-seven percent of Americans think that astrology is scientific. The National Science Foundation uses belief in astrology as an example pseudoscience. In a recent survey, SSE members ranked their acceptance of astrology last among 10 anomalous phenomena. Throughout recorded history, attitudes towards astrology have ebbed and flowed. From widespread acceptance and providing the foundations of modern science – Newton and Kepler practiced astrology – to condemnation as heresy by Popes and pseudoscience by modern day skeptics, astrology has often been at the center of cultural and intellectual clashes over prevailing worldviews. Is there scientific evidence for astrology?
Astrology is the prototypical anomaly: outside of the scope of current scientific theories, persistently accepted by a significant number of people, methodologically challenging to study, with some enticing and elusive results. I will briefly review the history of astrology, provide an introduction
to horoscopic representations and interpretations, and outline the methodological and statistical challenges that must be addressed to conduct research on astrology. We will examine some examples of research that confounds both astrologers and skeptics and discuss the lessons for research across a range of anomalistic phenomena.
Bio: Dr. Urban-Lurain is an Associate Professor and Associate Director for Engineering Education Research in the CREATE for STEM Institute at Michigan State University. He conducts research on undergraduate learning in Science, Technology, Engineering and Mathematics (STEM) education and faculty professional development to improve STEM education. He has been an SSE member since 1998, served on the SSE Council from 2004 - 2008 and has been the SSE Secretary since 2008.
Recorded at the Society for Scientific Exploration Conference in Las Vegas, Nevada 2018.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</si>
  <si>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qHoh43gjF2o</t>
  </si>
  <si>
    <t>2020 12 18</t>
  </si>
  <si>
    <t>https://youtu.be/RKoRZE8J6tQ</t>
  </si>
  <si>
    <t>Beverly Rubik   New Technology to Assess the Human Biofield</t>
  </si>
  <si>
    <t>The biofield is an organizing energy field of life considered by some as central to bioregulation. Interventions such as mind-body practices would be expected to improve the biofield, whereas stressors would be expected to weaken it. In addition, practitioners of yoga, meditation, and qigong who engage in extraordinary states may be able to manipulate the biofield.
The ultraweak light emitted from organisms (biophotons) is recognized as one component of the biofield. We designed and built a custom photon counting detector system using a photomultiplier tube inside a dark closet. Our experiments show that various regions of the human body, including the hand, forehead, and heart regions, emit photons in the visible spectrum at an extremely low rate (less than 100 counts per min per cm 2 ), in line with published values. We measured the light emitted from practitioners of qigong, meditation, yoga, and various types of energy healing, including Reiki and external qi. In some cases, these practitioners were able to alter their own energy emission dramatically, for example by “opening” and “closing” the “third eye” region, or turning “on” and “off” the sending of healing energy. Moreover, each energy healing session with practitioner and patient was unique in the temporal pattern of biophoton emission measured.
In other experiments using the Bio-Well, a commercial device for biofield assessment by electrophotonic imaging of the fingertips, one can observe and calculate changes in the induced light emission pre-post intervention or provocation. Beginners performing yoga showed positive changes in the biofield, while experienced practitioners did not show much change because they were already well regulated. In other experiments, short-term exposure to cell phone radiation, an electromagnetic stressor, produced imbalance in the biofields of some but not all healthy subjects. The Bio-Well provides a rapid and reliable method of biofield assessment that is useful in research and clinical practice.
Bio: Dr. Beverly Rubik earned her Ph.D. in biophysics at the University of California at Berkeley. She has published over 95 scientific papers and 2 books. Since 1996, Beverly is president and founder of the Institute for Frontier Science, a 501c3 nonprofit research laboratory in Emeryville, California. She serves on the editorial boards of several integrative medicine journals and the Journal of Vortex Science and Technology. Beverly is a professor mentoring masters and doctoral students at Energy Medicine University in Sausalito, CA; and an adjunct faculty member at California Institute for Human Science in Encinitas, CA; and at Saybrook University in Oakland, CA. Her main research interests are measuring the human biofield in extraordinary mind-body states; developing detectors for various aspects of the human biofield (together with Harry Jabs); and investigating potential health hazards of wireless radiation from communication devices. She also conducts research on maverick health and wellness products for clients. 
Recorded at the Society for Scientific Exploration Conference in Las Vegas, Nevada 2018.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</si>
  <si>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RKoRZE8J6tQ</t>
  </si>
  <si>
    <t>2020 08 28</t>
  </si>
  <si>
    <t>https://youtu.be/j2FwcDPV02Q</t>
  </si>
  <si>
    <t>Bill Bengston   SSE Presidential Address</t>
  </si>
  <si>
    <t>Bill Bengston, President of the Society for Scientific Exploration, shares the history of the SSE and discusses a way forward for dealing with edge science critics. 
---
Dr. Bengston has published a significant number of works on sociology, the sociology of science and knowledge, alternative medicine, criminology and healing research. His recent works include, “Challenges for Preclinical Investigations of Human Biofield Modalities,” published in 2015 in Global Advances in Health and Medicine; “Spirituality, Connection, and Healing with Intent: Reflections on Cancer Experiments on Laboratory Mice” published in 2012 by Oxford University Press; “Anomalous DC Magnetic Field Activity during a Bioenergy Healing Experiment” and “The Healing Connection: EEG Harmonics, Entrainment, and Schumann's Resonances,” both of which appeared in The Journal of Scientific Exploration in 2010. In 2008, he published “Can Healing Be Taught?” in Explore: The Journal of Science and Medicine. His work on “A Method Used to Train Skeptical Volunteers to Heal in an Experimental Setting” and “Resonance, Placebo Effects, and Type II Errors: Some Implications from Healing Research for Experimental Methods,” was published by The Journal of Alternative and Complementary Medicine in 2007.  In addition, his book, The Energy Cure has been translated into four languages.
Dr. Bengston is president of the Society for Scientific Exploration, an international group of approximately 1,000 scientists who investigate scientific anomalies. He is currently carrying out funded research at Brown University and at the Institute of Noetic Sciences. Dr. Bengston serves on the editorial board of the Journal of Alternative and Complementary Medicine.
---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</si>
  <si>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j2FwcDPV02Q</t>
  </si>
  <si>
    <t>2020 08 06</t>
  </si>
  <si>
    <t>https://youtu.be/At6eMQ94_bo</t>
  </si>
  <si>
    <t>Manori Sumanasinghe   Design and Technology as Applied Consciousness Science</t>
  </si>
  <si>
    <t>The development of applications can help to establish emerging theories and fields of study such as consciousness science. Engineering, Design and architecture are examples of applied fields that can develop valuable applications of consciousness knowledge. All of our interactions are mediated through being or consciousness, establishing a two-way relationship between consciousness and everything else. Therefore, we can work under the hypothesis that by curating and designing our experiences with environments and objects we interact, that we can affect the well-being and development of consciousness. 
Manori Sumanasinghe provides examples of how design and technology can promote states of higher awareness, well-being and performance and how consciousness can inform design and technology. Ultimately, she seeks to encourage others to apply their expertise to reveal applications of consciousness in their fields and vice-versa. As valuable applications are developed, consciousness science and practice will demonstrate real- world solutions that can help humanity develop together through more conscious communities.
Bio: "Manori Sumanasinghe, B.Arch. is an award-winning practitioner of architecture and a designer based in Los Angeles. She began meditation and the study of Theravada Buddhist philosophy during childhood in Sri Lanka. Her current interests include Application of Theory &amp; Philosophy of Consciousness, Consciousness and Built Environment, Life Purpose, Inmate Rehabilitation, and The Role of Art and Design in Consciousness Development. Her motivation to study these topics arises from a desire to understand the self and to apply this knowledge to address larger societal challenges we face in our world today. Manori is a co-founder of I-ACT. She is a volunteer at the International Academy of Consciousness (IAC) and International Consciousness Research Laboratories (ICRL).
Recorded at the Society for Scientific Exploration Conference in Las Vegas, Nevada 2018.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</si>
  <si>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At6eMQ94_bo</t>
  </si>
  <si>
    <t>2020 08 04</t>
  </si>
  <si>
    <t>https://youtu.be/SBqvTmOTfCc</t>
  </si>
  <si>
    <t>Thomas D. Abraham   Self-Research and Applied Psi</t>
  </si>
  <si>
    <t>Self-Research and Applied Psi: Experiments With Simultaneous Micro &amp; Macro PK and Harnessing Synchronicity for Financial Investment
In this presentation, I discuss preliminary results, implications, and possible future directions from two proof-of-concept pilot studies. In the first experiment, using a technique developed by Sean McNamara, I trained myself to produce telekinetic movement (i.e., macro PK) of a foil object balanced on a needle within a glass enclosure. I also concurrently collected data from a TrueRNG random number generator (RNG). These data were analyzed for significant deviations from randomness (i.e., micro PK) following statistical procedures established by the PEAR Lab and Global Consciousness Project. After reaching a point where I could consistently and reliably produce movement in the object via intention, several more sessions were conducted with greater methodological constraints in place. During these tests, HD webcam video of the object’s motion was recorded and temporally synchronized with the RNG’s data stream. Prior to each test, baseline video and RNG data was collected in which no intention was applied to the object. Moreover, several hundred hours worth of simulated data were collected from the RNG to ensure the device operated as expected under normal conditions (randomly).
In the second experiment, I used Psyleron’s SyncTXT synchronicity application as a trigger for investing in cryptocurrencies on the Coinbase exchange. I enacted purchases and sales based on custom messages received from the SyncTXT app at random intervals. Trends from
daily closing price indexes following the SyncTXT messages were used to assess investment performance. Results from these experiments have potentially broad implications; both for future laboratory research and applied contexts.”
Bio: Thomas is a PhD student of psychology studying the mental representation of emotion. He also moonlights as a consciousness researcher designing and conducting psi-related experiments in areas such as remote viewing (RV) and mind-matter interaction (i.e., PK). Aside from re- search, Thomas and his collaborators are currently developing several software applications geared towards psi and personal growth and development including an RV training app and applications utilizing random number generators. He has presented his theoretical work at several national conferences including the International Congress on Consciousness (ICC), the Society for Scientific Exploration (SSE), and the International Association for Near Death Studies (IANDS) as well as locally. In Denver, Mr. Abraham serves as a group leader / coordinator for the local IANDS chapter, is a co-organizer for Consciousness Hacking, and is the cofounder of the Denver Consciousness Technologies organization.
Recorded at the Society for Scientific Exploration Conference in Las Vegas, Nevada 2018.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</si>
  <si>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SBqvTmOTfCc</t>
  </si>
  <si>
    <t>2020 05 27</t>
  </si>
  <si>
    <t>https://youtu.be/JnISJDPKOxU</t>
  </si>
  <si>
    <t>Mark Boccuzzi   Using Psi to Predict the U.S. Election in Battleground States</t>
  </si>
  <si>
    <t>When Pundits Fail, Psi Prevails: Using a Symbolic Hieronymus Machine to Accurately Predict Voting Outcomes in Battleground States During the 2016 U.S. Presidential Election
In 1949, Radionics pioneer, Thomas Hieronymus, was awarded a U.S. Patent for the detection of eloptic energy (EE) from “materials and volumes thereof.” This technology became the basis for his “Hieronymus Machine.” However, the device follows no currently accepted scientific or engineering paradigm. Starting in the 1950s, writer John Campbell claimed that the device functioned using the operator’s psi and could still produce an output even if the electronics were replaced by a schematic of the internal circuit. This non-electronic device is known as a Symbolic Hieronymus Machine (SHM). In the current exploratory study, a SHM was used to predict voting results in six “Battle Ground” states (states whose voting outcomes could not be predicted using traditional means) during the 2016 U.S. Presidential Election. A randomized, blinded protocol was used to establish two baseline EE Rates: one for historically “Blue” and another for historically “Red” voting states. Next, using the same protocol, EE Rates were established for each of the six target states while the operator asked to be shown the state’s future election out come. The resulting EE Rates were mapped to the Blue and Red baseline rates to create outcome predictions for each target. This method accurately predicted the outcomes in five of the six states. In comparison, only two states were accurately predicted using the same protocol with a truly random source substituted for the SHM. While still exploratory, this project demonstrates a potential methodology to evaluate event prediction using the SHM and similar devices.
Bio: Mark Boccuzzi is a co-founder and researcher at the Windbridge Institute, LLC, and the executive director of the Windbridge Research Center, an Arizona nonprofit dedicated to performing rigorous scientific research and creating educational materials focused on dying, death, and what comes next. He is also the managing editor of the free, open-access, peer-reviewed journal Threshold: Journal of Interdisciplinary Consciousness Studies. His main research interests include applied psi, machine learning, virtual/ augmented reality, transformative technologies, mindfulness, and instrumental transcommunication (ITC). A free copy of his book, Visualizing Intention: Art Informed by Science can be downloaded from www.WindbridgeInstitute.com/vibook
Recorded at the Society for Scientific Exploration Conference in Las Vegas, Nevada 2018.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</si>
  <si>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JnISJDPKOxU</t>
  </si>
  <si>
    <t>2020 03 07</t>
  </si>
  <si>
    <t>https://youtu.be/KygrFY2mE_U</t>
  </si>
  <si>
    <t>Julie Beischel   You’re Not Even in There Now</t>
  </si>
  <si>
    <t>You’re Not Even in There Now: The Consilience of Survival of Consciousness, Body Ownership, and Cellular Turnover Research
The evidence for the non-materialist non-locality of consciousness continues to grow and gain more mainstream attention. This includes both studies demonstrating psi (telepathy, clairvoyance, precognition, and mind-matter interactions) and empirical evidence suggestive of the survival of consciousness after bodily and brain death (or simply: survival). The most evidential survival data come from reports of children with verifiable past life memories, veridical information acquired during near-death experiences involving brain death, and accurate and specific information about the deceased reported by psychic mediums under controlled laboratory conditions. In addition, non-psi-based research in the area of body ownership (the experience that this body is mine) using rubber hand and body swap illusions confirms a tenuous and easily disrupted tether between consciousness and the body throughout physical life. Furthermore, the variable turnover rates of tissues in the living body established using protocols such as the carbon-14 bomb-pulse method demonstrate a discontinuous body and thus an impermanence of the living physical self. These realities are further echoed in the common language used to describe the difference between the body and the self. Prevailing research findings in these areas and their application for new paradigm development will be reviewed and the potential implications for everyday life will be discussed.
Bio: Dr. Julie Beischel is the co-founder and Director of Research at the Windbridge Research Center, a 501(c)(3) public charity dedicated to performing rigorous scientific research and creating free educational materials on the topics of dying, death, and what comes next. She received her PhD in Pharmacology and Toxicology with a minor in Microbiology and Immunology and uses her interdisciplinary training to apply the scientific method to controversial topics. Her primary research interests include the accuracy of the information reported under controlled laboratory conditions by mediums (people who report experiencing regular communication with the deceased); their unique experiences and physiological, psychological, and neurophysiological characteristics; and the socially beneficial applications of mediumship readings. Dr. Beischel is the author of the e-books Among Mediums, Meaningful Messages and From the Mouths of Mediums and the paperback book Investigating Mediums.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</si>
  <si>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KygrFY2mE_U</t>
  </si>
  <si>
    <t>2020 03 05</t>
  </si>
  <si>
    <t>https://youtu.be/t0kL9-bHopI</t>
  </si>
  <si>
    <t>Jason Yotopoulos   Subtle Energy Research  Systems Mapping &amp; Future Roadmap</t>
  </si>
  <si>
    <t>Research executives, business executives, entrepreneurs, funders from other domains are investing in edge science research. In his talk, Jason will provide an overview as to the systematic approach the Emerald Gate Foundation and others are pursuing, give an overview of the research work that is currently being conducted, and provide a preview into some of the areas of interest going forward. He will shed some light into some of the foundational questions to be explored and the philosophy in terms of approach.
Bio: Jason Yotopoulos, a Stanford-educated engineer and multi-time entrepreneur, has spent a decade as a venture capitalist and a subsequent decade as an executive with one of the world’s largest global multinational software companies.  He has personally invested in subtle energy research with Stanford Emeritus Professor Dr. William Tiller and is most recently affiliated with the Emerald Gate Foundation to orchestrate and implement a multi-year, comprehensive subtle energy research agenda.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</si>
  <si>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t0kL9-bHopI</t>
  </si>
  <si>
    <t>2020 03 04</t>
  </si>
  <si>
    <t>https://youtu.be/Lun9-YUKgNI</t>
  </si>
  <si>
    <t>Daniel P. Sheehan   It's About Time</t>
  </si>
  <si>
    <t>The phenomenon of time is one of the most familiar yet one of the most perplexing aspects of our existence.  Questions surrounding it are legion and it now appears ripe for scientific revolution and redefinition.  Perhaps its most vexing feature is that, whereas the central equations of physics are time-symmetric (that is, they admit both time-forward and time-reversed solutions), our everyday experience is time-asymmetric, unidirectionally toward the future [1-3].
The various forms of precognition (e.g., presentiment, premonition) stand as counter-examples to this temporal unidirectionality.  Although there is no consensus scientific explanation for it, precognition likely does not involve new physics; rather it requires that currently accepted physics be interpreted in a more forthright manner.
In this talk, I will introduce the rudiments of time's symmetry and asymmetry, then propose an explanation for precognition in terms of currently-accepted physics. New research directions will be suggested, including non-biologic systems that might demonstrate this phenomenon. Potential scientific, cultural and commercial ramifications will be discussed.
1) Sheehan, D.P. (Editor), Frontiers of Time: Retrocausation - Experiment and Theory, AIP Conference Volume 863, (AIP Press, Melville, NY, 2006).
2) Sheehan, D.P. (Editor), Quantum Retrocausation: Theory and Experiment, AIP Conference Volume 1408 (American Institute of Physics, Melville, NY, 2011).
3) Sheehan, D.P. (Editor), Quantum Retrocausation III, AIP Conference Volume 1841 (American Institute of Physics, Melville, NY, 2017).
Bio: Daniel Sheehan is a Professor of Physics at the University of San Diego.  His interests include experimental plasma physics, the foundations of thermodynamics, planetary formation, nanotechnology, and the physics of time.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</si>
  <si>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Lun9-YUKgNI</t>
  </si>
  <si>
    <t>https://youtu.be/XzJN5E1sTmQ</t>
  </si>
  <si>
    <t>James L. Oschman   Structure and Properties of the Quantum Information Field</t>
  </si>
  <si>
    <t>Explorations of so-called anomalies, often discouraged by conventional scientists, have enormous potential for providing us with new and exciting insights into unsolved problems about the nature of life and health. Many seemingly mysterious phenomena may be explainable by the existence of a pervasive quantum information field interacting with all matter, both living and non-living. This presentation will describe the conclusions of researchers who have modeled the fundamental mathematical and geometrical patterns that enable the fabric of space to be holographic, fractal, tensegrous, vortical, and informational.
One of the most important unsolved problems in science is the mechanism by which organisms develop from single cells into adults. In 1981 Rupert Sheldrake proposed an interesting model of development in which collective memories are stored in a “morphic field” that progeny tap into to regulate their development along the lines of their predecessors. The concept was quickly rejected because of weak arguments. Morphic resonance has the potential to enable clinical regeneration of limbs and organs. I will suggest that the morphic field resides in a quantum information field which is capable of being engineered.
Homeopathy provides another example. Remedies are diluted again and again until there is virtually nothing left of the original substance. During this “potentizing” process, the therapeutic effectiveness increases rather than decreases. This of course makes absolutely no logical sense and provides skeptics ammunition for dismissing one of the world’s most popular and successful therapeutic modalities. However, what if the repeated dilutions, with agitation, (referred to as “succussion” in homeopathy) are systematically transferring vibrational information from the therapeutic molecules into a pervasive quantum information field? 
Bio: Jim Oschman, Ph.D., is an internationally recognized expert on the biophysics of Energy and Informational Medicine. He has contributed scientific perspectives that clarify controversial issues such as the nature of biological energetics and energetic therapeutics. Jim has written several popular books on the scientific basis of energy medicine, including Energy Medicine: the scientific basis (Churchill Livingstone, 2000), Energy Medicine in Therapeutics and Human Performance (Butterworth Heinemann, 2003), and the second edition of Energy Medicine: the scientific basis (Elsevier, 2016). He has also written over 120 articles, forewords and chapters in books, including some in leading peer-reviewed scientific journals and journals on alternative medicine.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</si>
  <si>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XzJN5E1sTmQ</t>
  </si>
  <si>
    <t>https://youtu.be/USzvxMNUFHI</t>
  </si>
  <si>
    <t>David Scharf   Two Dogmas of Materialism</t>
  </si>
  <si>
    <t>Materialism, as a philosophy of mind, is the thesis that consciousness and mind are entirely dependent on the brain, they could not exist without the brain and, in its strongest form, consciousness and mind are held to be reducible to the brain and its electro-chemical processes. But even its most steadfast proponents acknowledge that materialism cannot account for the fact of consciousness and that it involves extremely unpalatable consequences for our sense of autonomy and moral responsibility.  Moreover, close analysis shows that the cognitive dissonance inherent in materialism makes it virtually untenable as a coherent theory of mind.  How then should we account for its resilience as the default mainstream theory in contemporary neuroscience, cognitive psychology and the philosophy of mind?  
This resilience stems from the seeming plausibility of two central dogmas. First, that impairment to critical brain regions causes a degradation of corresponding cognitive function and that this proves that mind is dependent on the brain. Second, the physical domain is presumed to be causally closed, which is taken to imply that mind is either reducible to the brain or else epiphenomenal and irrelevant.  In this paper, I propose to show that neither of these dogmas stands up to critical scrutiny, and that the result of this scrutiny can help delineate the outlines of a transmission model of the mind/brain interaction, in terms of quantum field theory. 
In my concluding section, I discuss the consciousness-based paradigm as the proper framework for resolving the mind-body problem. This paradigm is preferable to neutral monism for a variety of reasons. Moreover, it provides a theoretical background for understanding mental causation, spatiotemporal anomalies uncovered by advanced physics, and for a variety of psi phenomena and instances of synchronicity.  
Bio: David Scharf is a professor of physics, and chair of the physics department, at Maharishi University of Management. He has a Ph.D. in the philosophy of physics from Johns Hopkins University.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</si>
  <si>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USzvxMNUFHI</t>
  </si>
  <si>
    <t>2020 02 27</t>
  </si>
  <si>
    <t>https://youtu.be/OK18_MQ77oo</t>
  </si>
  <si>
    <t>John Streiff    The Nature of Deep Reality – Solving Chalmer’s Hard Problem</t>
  </si>
  <si>
    <t>Establishing consilience requires challenging established notions, such as the idea that Realism or Idealism are the sole suitable foundations from which Reality may be understood. Failures in both worldviews suggests an alternative basis.
It is fashionable today to believe that consciousness collapses the quantum wavefunction and thus creates reality. But as developed in this paper, this idea is grounded in a faulty assumption. This paper examines the early history of quantum theories and in so doing reveals the flawed assumptions involved. Having isolated the issue in the mathematics of the Copenhagen interpretation, a new model is offered in line with the Bohmian interpretation.  Further considerations are offered with respect to causation. A new model of reality is offered that is grounded in information which produces the universe and its contents, including subjective consciousness.
It is shown briefly that this new model begins to solve Chalmer’s “Hard Problem of Consciousness” by building the bridge called for by Chalmers in his original statement of the Hard Problem.
Fundamental features of the observed universe inform the new model; it is possible to develop a description of a Non-Material aspect that correlates well with the Bohmian and Transactional interpretations of quantum physics.
The resulting model proposed is claimed to explain all observations, measurements, experiments and experiences. In doing so, it is possible to understand how a deep reality produces all events and contents of the universe and thereby explains all phenomena, including phenomena identified with nonlocal consciousness.
Biography
John Streiff grew up with a front row seat to the 20th century technology revolution. Raised as an objective, rational, critical thinker with an interest in science and technology, he became fascinated with the psychology of deception and belief at a young age. His skepticism was challenged in the mid 1970s when he conducted successful controlled psi experiments including a highly successful real-time remote viewing simulation of an intelligence task involving both remote perception and influence. 
After graduating from San Diego State University, John served in a variety of technology positions in global corporations. Throughout the period, parapsychology research remained a focus of interest. During this time it became clear that understanding the meaning of psi required discovering the true nature of Reality. He has spent the last four decades answering that fundamental question.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</si>
  <si>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OK18_MQ77oo</t>
  </si>
  <si>
    <t>2020 02 21</t>
  </si>
  <si>
    <t>https://youtu.be/QwV4Zmn7sLk</t>
  </si>
  <si>
    <t>Garret Moddel   Quantum Mechanics Does Not Explain Psi… So Far</t>
  </si>
  <si>
    <t>What makes us think that age-old questions can be explained best by the latest fashionable theory? In particular, is psi explained by quantum mechanics? Consilience of quantum concepts with those in various disciplines can have value, and careful invocations of quantum in psi research have used quantum as an analogy. Often, though, it has crept in as more than that.
The quantum observer effect has been used to explain psychokinesis. We act as if the Von Neumann-Wigner quantum observer interpretation that consciousness is required for wave function collapse is accepted quantum mechanics. It is not. Innovative work such as Cramer’s transactional interpretation explicitly excludes the need for a conscious observer, and instead invokes advanced (retrograde) waves. We don’t need a conscious observer effect for quantum mechanics (but we might need retrocausation).
Beautiful experiments that make use of participants focusing their attention on a double-slit apparatus to reduce fringe visibility might be interpreted to show that consciousness collapses the wavefunction. Do they indeed show that? No, they simply show that participants focusing their attention on a double-slit apparatus can reduce the fringe visibility. The influence can work on any randomness/noise in the system.
Similarly, quantum entanglement cannot explain telepathy. Quantum entanglement provides correlation but not information. When a mother wakes up in the middle of the night and cries, “oh no, my son has been hurt,” because she senses that her distant son has just gotten into an accident, information was obtained. That is not just correlation.
We don't even need quantum mechanics for some quantum concepts. Uncertainty is a principle of wave-like systems – no need here for quantum mechanics. Quantum mechanics doesn’t explain quantum healing, or quantum consciousness, or even quantum mechanics itself.
What we know is that intention can influence a system having randomness, whether quantum or otherwise. Psi understanding will advance more effectively with well-defined models that are verifiable rather than with grand speculative theories.
Bio: Garret Moddel is a professor of Electrical, Computer, and Energy Engineering at the University of Colorado. Along with developing new energy conversion technologies, his research group investigates psi phenomena. Currently he is serving as SSE Vice President, and was the organizations previous president, and prior to that, president &amp; CEO of Phiar Corporation, a high-tech start-up company. Garret earned a BSEE degree from Stanford and MS and PhD degrees in Applied Physics from Harvard.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</si>
  <si>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QwV4Zmn7sLk</t>
  </si>
  <si>
    <t>2020 02 20</t>
  </si>
  <si>
    <t>https://youtu.be/-0g8vO5bu1A</t>
  </si>
  <si>
    <t xml:space="preserve">Roger D. Nelson   Are Evoked Potentials a Model for GCP Event Data </t>
  </si>
  <si>
    <t>Signal averaging can reveal patterns in noisy data from repeated-measures experimental designs. A widely known example is brain activity in response to either endogenous or exogenous stimuli such as decisions, visual patterns, or auditory bursts of sound. A commonly used technology is EEG or other monitoring of brain electrical potentials. Evoked potentials (EP) are measured in time-locked synchronization with repetitions of a stimulus. The electrical measure in raw form is extremely noisy, reflecting not only responses to the imposed stimulus but also a large amount of normal, but unrelated activity. In the raw data no structure related to the stimulus is apparent, so the measurement process is repeated many times, yielding multiple epochs that can be averaged. Such “signal averaging” reduces or washes out random fluctuations while structured variation linked to the stimulus builds up over multiple samples. A typical pattern may show a large excursion preceded and followed by smaller deviations with a typical time-course relative to the stimulus. 
The Global Consciousness Project (GCP) network generates trials once per second at about 60 locations around the world, sending synchronized sequences of data to a central archive. Our standard analysis computes a network variance measure for each second across the parallel data streams. From this a Z-score figure of merit is calculated for each formal test of the GCP hypothesis: We predict non-random structure in data taken during “global events” that engage the attention of large numbers of people. The data are typically displayed as a cumulative deviation trace, but for the present work, we treat the raw data in the same way measured electrical potentials from the brain are processed. Signal averaging is used to reveal temporal patterns or structure in what otherwise appears to be random data.
Applying this model to analyze GCP data from events that show significant departures from expectation, we find patterns that look like those found in EP work. While this assessment is limited to exploratory visual comparisons, the degree of similarity is striking. It suggests that human brain activity in response to stimuli may be a useful model to guide research designed to observe responses of a global consciousness to events in the world.
Bio: Roger Nelson, PhD, is an experimental psychologist and conceptual artist. He joined Princeton University's PEAR lab in 1980, and in 1997 he founded the Global Consciousness Project (GCP) to study the active presence of consciousness in the world. An SSE member since its inception, he lives in Princeton, NJ, USA.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</si>
  <si>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-0g8vO5bu1A</t>
  </si>
  <si>
    <t>2020 02 19</t>
  </si>
  <si>
    <t>https://youtu.be/9imsfGdEnWo</t>
  </si>
  <si>
    <t>Julia Mossbridge   Screening for Precognition, Remote Viewing and Micro-Psychokinetic Skills</t>
  </si>
  <si>
    <t>Gathering data via psi experiments performed outside the laboratory seems to hold great promise for the future of psi research. Understanding individual differences in psi abilities as well as screening for excellence in these abilities both seem perfectly adaptable to an online environment, and there is the additional promise of a higher turnout of participants. In this presentation, results from three different online psi-testing methods are discussed. The first method discussed will be the Psi3 (was “PsiQ”) app for the iPhone, which provides three games testing for conscious precognition, implicit precognition, and micro-psychokinesis. The second method discussed will be the training website for the book The Premonition Code, which tests precognitive remote viewing with a single photo target. Third will be a combined lab-and-online approach testing the results of in-lab hypnotic suggestions of improved precognitive ability and experiences of unconditional love on performance on conscious precognition (using Psi3), micro-psychokinesis (using Psi3) and precognitive remote viewing (using “TargetMonkey” targets at remoteviewed.com). An overview of results and lessons that can be applied to future, similar approaches will be discussed, based on data from consenting participants using each of the methods, available between the dates June 9, 2017-April 30, 2019 (estimated at approximately 5000 participants).
Bios: Dr. Mossbridge is the founder and research director of Mossbridge Institute, LLC, a Visiting Scholar in the Psychology Department at Northwestern University, a Fellow at the Institute of Noetic Sciences, the Science Director at Focus@Will Labs, and an Associated Professor in Integral and Transpersonal Psychology at the California Institute of Integral Studies. jmossbridge@gmail.com
Mark Boccuzzi, Co-Founder, Windbridge Institute, LLC is a research scientist and innovator at the intersection of science, technology, education, and interactive visual arts. For more than a decade, he has worked to apply these disciplines to the study of consciousness and psi (telepathy, precognition, clairvoyance, and mind-matter interactions).
Marcia Nisam is a Research Assistant at the Institute of Noetic Sciences, an RN with a specialty in Critical Care and Emergency Medicine, COO of medical consulting company, and cofounder of a San Francisco-based dance company.
Adam Crabtree is a member of the Faculty, Centre for Training in Psychotherapy, Toronto.  He has written many articles and books relating to the history of animal magnetism, the history of hypnosis, the history of psychotherapy, the origins of psychodynamic psychotherapy in the West, and the history of dissociative disorders.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</si>
  <si>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9imsfGdEnWo</t>
  </si>
  <si>
    <t>2020 02 18</t>
  </si>
  <si>
    <t>https://youtu.be/XEPzECISZJI</t>
  </si>
  <si>
    <t>Mark Boccuzzi   Task Optimization in Psi Research</t>
  </si>
  <si>
    <t>Experimental parapsychology has developed and rallied around several standardized experimental protocols to test for the existence of psi in the general population: presentiment, ganzfeld, remote viewing, and anomalous retroactive influence. By using these protocols, evidence for psi continues to emerge. However, not every research participant who takes part in these standardized psi tests shows an effect. The consilience of research into differences in individual standardized non-psi test results, biological responses to medications and foods, cognitive and decision-making styles, personality types, chronotypes, and intrinsic and explicit beliefs demonstrates that one-size-fits-all options are rarely useful for humans. And while parapsychologists have made significant advances in understanding the factors that can impact laboratory psi experiments including target optimization, experimenter effects, participant selection, and experimental environment, the common practice continues to involve giving the same tests to all participants regardless of their individual differences. I propose that task optimization, that is, the customization of psi tasks based on the cognitive styles and other factors of the participant, may be an additional relevant factor impacting the results of laboratory psi experiments. A series of studies has been designed examining this issue by developing customized testing activities (games) that meet the needs of participants’ specific fundamental cognitive styles. Psi researchers may be leaving data and evidence on the table by not employing task optimization and this highly targeted approach may capture psi functioning in populations that do not typically perform well on standardized psi tests.
Bio: Mark Boccuzzi has spent much of his career at the intersection of science, technology, education, and interactive visual arts. For more than 10 years he has been working to apply these disciplines to the study of consciousness and psi (telepathy, clairvoyance, precognition, and mind-matter interactions). He is the co-founder of the Windbridge Institute, LLC, which is dedicated to the study of the non-local nature of consciousness as it applies to mindfulness, creativity, intuition, and intention. Mark’s current work applies virtual reality, augmented reality, deep machine learning, and artificial intelligence to instrumental transcommunication and psi research. Mark is the author of Visualizing Intention: Art Informed by Science.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</si>
  <si>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XEPzECISZJI</t>
  </si>
  <si>
    <t>https://youtu.be/2sc0vlDmris</t>
  </si>
  <si>
    <t>Dean Radin   Expanding the Scope of Mind-Matter Interaction Experiments</t>
  </si>
  <si>
    <t>Many types of physical systems have been explored in mind-matter interaction experiments. But when considering the full range of physical targets that could be explored, research to date has just scratched the surface. Our current work is expanding the types of physical targets used in mind-matter experiments, focusing on photons and electrons. These studies include entanglement, polarization, and wave-particle properties of photons, and electrical plasma. This talk will review the design and results of these on-going experiments.
Bio: Dean Radin, PhD, is Chief Scientist at the Institute of Noetic Sciences and Associated Distinguished Professor at the California Institute of Integral Studies. He earned an MS in electrical engineering and a PhD in psychology from the University of Illinois, Urbana-Champaign. Before joining the research staff at IONS in 2001, Radin held appointments at AT&amp;T Bell Labs, Princeton University, University of Edinburgh, and SRI International. He has given over 500 talks and interviews, and he is author or coauthor of hundreds of technical and popular articles, four dozen book chapters, and four popular books: The Conscious Universe (1997), Entangled Minds (2006), Supernormal (2013), and Real Magic (2018).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</si>
  <si>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2sc0vlDmris</t>
  </si>
  <si>
    <t>2020 02 03</t>
  </si>
  <si>
    <t>https://youtu.be/6uGFLtsj-3E</t>
  </si>
  <si>
    <t>Gabriel Felley   “Visualizing” Morphic Fields with the Yi Jing and Synchronicity</t>
  </si>
  <si>
    <t>“Morphic fields include all types of organizational fields. The organizational fields of plant, animal, human behavior, cultural systems, and mental activity, all can be regarded as morphic fields containing an inherent memory.” (Rupert Sheldrake) 
The Yi Jing is a cosmological and philosophical system, created in China more than three thousand years ago. The Yi Jing is used to improve the decision-making processes by integrating arational dimensions, which may be assimilated to a kind of precognition into evaluating various options. 
Synchronicity, as a principle, stipulates that two events may be linked together not only by a causal chain but also because they create meaning. 
The hypothesis to be tested is this: If several people are working on an issue of collective interest with the Yi Jing (i.e. a reflection that affects each of us on a super personal level) or has an archetypal dimension, do the obtained hexagrams reflect that collective concern? This would be considered an “impression” or “footprint” of morphic fields. It would also indicate some “out-of-body” extension of consciousness. 
“Producing” a hexagram may be considered a “triggered” synchronicity, because the Yi Jing consultant relates an inner psychic state with something in the physical world (the hexagram) using a non-causal process (coins or yarrow stalks method). Do individual drawings of the hexagrams indicate a significant deviation from what the laws of statistics provide for? This could also be interpreted as a “collective synchronicity”, because different persons create several individual synchronicity events each time a person draws a hexagram using a non-causal process. These events converge together into a set of privileged hexagrams. In fact, this deviation from the statistically expected distributions of the hexagrams is illustrated with a variety of experiments. 
Bio: Dr. Gabriel Felley is a professor of Business Information Technology at the University of Applied Sciences and Arts Northwestern Switzerland (www.fhnw.ch). He studied Theoretical Physics at the Swiss Federal Institute of Technology Zurich. For decades, he has been dealing with the Yi Jing (I Ching) to rehabilitate it as a sophisticated, holistic methodology to understand the logic underlying the processes of change in a generic way and to promote it as a tool for the support of managerial decision-making processes. He has written numerous articles and lectured on topics related to Yi Jing in Switzerland as well as in Germany, China, Vietnam and the USA.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</si>
  <si>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6uGFLtsj-3E</t>
  </si>
  <si>
    <t>https://youtu.be/knYkoegWr_k</t>
  </si>
  <si>
    <t>Nanci Trivellato   Examining Non-Ordinary Phenomena Experienced During Childhood</t>
  </si>
  <si>
    <t>Which are the signs that favor diagnosis as “a child who perceives reality differently, embracing non-ordinary experiences”, as opposed to “a child with psychological or mental conditions”? How these so-called psi phenomena affect individuals during childhood and later in their adult lives? 
Despite the considerable research that exists about human non-ordinary abilities, little attention has been given to the understanding of psi phenomena when experienced during childhood. On the other hand, competing views on children’s non-ordinary experiences often confuse and worry parents, receiving diagnosis ranging from mental disorders to theories of “advanced beings”. Motivated by her personal experiences during childhood, and subsequent interest in the study of consciousness from a non-reductionist and multi-dimensional perspective, the author has promoted over the years a specific investigation on this subject, aimed at examining a population as diverse as possible to allow room for different descriptions and interpretations of the phenomena. In a first exploratory phase, in-depth interviews were conducted with children and adults from thirteen countries, belonging to different religions and cultural backgrounds, who claimed to have had non-ordinary experiences during the period of their childhood up to 14 years old. The professions of the adults interviewed included, among others: four medical doctors, five engineers, five musicians, and nine administrators and economists, of whom two were PhDs occupying high profile positions in a government department of their country. Using mixed methods methodology during this first phase of the study, a number of interesting phenomena were examined, including: night terrors, visions, auditory perceptions, isolated sleep paralysis, invisible friends, out-of-body experiences, premonitions, and uncontrollable fears. This led the author to subsequently design appropriate psychometric scales to quantify fear and several of the subjective phenomena examined. In this work, the obtained data will be discussed and illustrated by describing some extremely significant real cases. The author’s ultimate motivation with her analysis is to help parents and professionals distinguishing the signs of a sensitive child having non-ordinary perceptions, from those of other possible conditions or disorders.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</si>
  <si>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knYkoegWr_k</t>
  </si>
  <si>
    <t>https://youtu.be/lM60h4DxLsQ</t>
  </si>
  <si>
    <t>Jennifer Lyke   Psi Experiences &amp; Entity Encounters in Self-Transcendent Experiences</t>
  </si>
  <si>
    <t>This presentation reports on an ongoing project analyzing a growing database of spontaneously reported self-transcendent experiences. This analysis used experiences (N = 236) that could be classified as mystical by James’ (1902) definition (e.g., transiency, ineffability, passivity, noetic quality), or involved a dramatic change in the person’s sense of self, time, or space (e.g., Stace, 1960; Yaden et al., 2017). They were retrieved from several websites that solicit and post visitors’ descriptions of their transcendent experiences.
Experience descriptions were content analyzed using a 65-item rating scale designed to capture salient aspects, including psi experiences and encounters with a variety of entities (e.g., “Did the person encounter someone they knew who was dead?”). Descriptions were rated on each of the 65 items using a 5-point Likert scale (“definitely absent” to “definitely present”) indicating whether the item appeared to be an element of the experience. Each description was rated at least twice, and inter-rater reliability for each pair of ratings was acceptable. 
The experiences occurred during dreams, hypnogogic/hypnopompic states, hypnosis, out of body experiences, near death experiences, physical crises, prayer/meditation, psychotic episodes, and ordinary waking states. Demographic information on experiencers is limited, but the cases came from 16 countries, with 38.7% male and 61.3% female experiencers. The average age at the time of the experience was 28.2 years (SD = 15.08). Thirty percent of the experiences included the presence of psi experiences and/or entity encounters. Approximately 14% of self-transcendent experiencers reported telepathy, clairvoyance, or precognition with no reported incidents of psychokinesis; 19.1% of experiencers described encountering entities, including apparitions, angels, other spiritual beings, dead relatives, and miscellaneous beings; and 3% experienced both psi phenomena and entity encounters. A detailed breakdown of frequencies will be presented along with qualitative data.
Results suggest psi experiences and entity encounters are elements of a substantial minority of self-transcendent experiences. These results are consistent with Thalbourne’s (2006) filter theory, which suggests thin boundaries may act as a common denominator among a variety of altered states. They also conform to Marshall’s (2011) suggestion that psi phenomena and mystical states need to be explained together, not separately. Limitations and suggestions for further research will be discussed.
BIO: Jennifer Lyke, Ph.D. is a Professor of Psychology at Stockton University. She is also a licensed psychologist and maintains a private practice. Shannon Madgey, Angel Lopez, and Roseanne Johnson are/were psychology majors at Stockton.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</si>
  <si>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lM60h4DxLsQ</t>
  </si>
  <si>
    <t>https://youtu.be/UEN62fIBwhw</t>
  </si>
  <si>
    <t>Eric Wargo   The Freudian Unconscious as Misrecognized Precognition</t>
  </si>
  <si>
    <t>Experimental as well as anecdotal evidence suggest that precognition orients toward meaningful rewards ahead in an individual’s life. Consequently, the study of precognitive dreams and other precognitive behaviors should not ignore highly personal meanings and associations that may be relatively inaccessible to strict laboratory methods. Clinical case studies of Sigmund Freud as well as others working in his tradition provide a rich trove of data on precognition, which has been largely overlooked both by psychoanalysts and, with a few exceptions, by parapsychologists. Indeed, reexamination of events in Freud’s biography shows that he himself precognized significant upheavals in his later life in his dreams and parapraxes, even though he never acknowledged such a possibility.
The psychoanalytic construct of the unconscious offered turn-of-the-century science a way to admit otherwise supernormal-seeming human capabilities into scientific consideration, by framing them as the operation of a not-causally-outrageous (but still-paradoxical) off-stage agency forming judgments and directing our behavior without our direct awareness. Yet in light of more recent research, ranging from laboratory precognition and presentiment evidence to new thinking about retrocausation in physics, it becomes more parsimonious to reframe many phenomena associated with the unconscious (dreams, parapraxes, creativity, and even neurotic symptomatology) as potentially precognitive in nature. Parapsychology more generally could gain much from a “return to Freud,” since his hermeneutic approach straddled the sciences and the humanities in a way that is necessary to make progress studying meaning-centered phenomena.
Bio: Eric Wargo is the author of the book Time Loops: Precognition, Retrocausation, and the Unconscious (2018, Anomalist Books). He has a PhD in cultural anthropology from Emory University (2000) and has worked as a science writer and editor for organizations including the Biblical Archaeology Society, the Association for Psychological Science, and the National Institutes of Health. In his spare time, he writes about consciousness, paranormal phenomena, and science fiction at his blog The Nightshirt.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</si>
  <si>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UEN62fIBwhw</t>
  </si>
  <si>
    <t>https://youtu.be/jIK6UOnmRbk</t>
  </si>
  <si>
    <t>Nancy du Tertre   TSP- The Next Generation of Remote Viewing</t>
  </si>
  <si>
    <t>Nancy du Tertre has developed a new type of remote viewing called TSP. TSP utilizes very different concepts of targets, frontloads, client interaction and feedback, additional protocols such as synchronicities, scoring and judging variables, than other types of remote viewing. It therefore differs from “classical” Controlled Remote Viewing (CRV) that was first developed back in 1973 by the author’s mentor, Ingo Swann, and physicists Hal Puthoff and Russell Targ. It also differs from Associative Remote Viewing (ARV) and Extended Remote Viewing (ERV) the other two major types of remote viewing developed with the military’s Stargate Project.  
She speaks about the consilience of TSP remote viewing and the element of synchronicity. One of the protocols used in TSP, not used in any other type of remote viewing, is that of synchronicity. The term, first coined by Swiss psychoanalyst Carl Jung who spent much of his life developing and redefining the concept, is today generally considered to be a “meaningful coincidence” of events.  The author demonstrates, using a sample group of all 70 TSP clients for the last two years, the relationship between synchronistic events and her remote viewing data. The TSP sessions show a high correlation of synchronistic events that support the thematic content of the client’s target questions and the viewer’s data. This, in turn, suggests a possible causal relationship beyond Jung’s definition of synchronicities as being “acausal” or “random” events deemed to coincide solely by virtue of the percipient’s retroactive feeling of “meaningfulness.”  
Bio: Nancy du Tertre graduated magna cum laude from Princeton University and with honors from Pace Law School.  She has owned several businesses, practiced securities litigation as an attorney in New York, published five books on various topics, teaches and lectures on remote viewing, psychic detective work, alien languages and mediumship.  Additionally, she is a former CBS radio show host, environmentalist, and active in local politics.  The author is not a “natural” psychic, but 100 percent trained in the psychic arts.  She is also certified in Intuitive Gestalt Psychotherapy, works on paranormal investigations, and is a frequent media guest.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</si>
  <si>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jIK6UOnmRbk</t>
  </si>
  <si>
    <t>2020 01 25</t>
  </si>
  <si>
    <t>https://youtu.be/r4xxse7276U</t>
  </si>
  <si>
    <t>Stephan A. Schwartz   Nonlocal Consciousness &amp; the Anthropology of Religions and Spiritual Practices</t>
  </si>
  <si>
    <t>Stephan A. Schwartz presents an anthropological assessment of religions and spiritual practices stripped of their sectarian dogmas. He discusses them not on the basis of faith, but as systems of empirical observational science, developed over generations, for the purpose of allowing followers the opportunity to open to nonlocal consciousness. Schwartz describes how religions begin as the result of a single individual having a nonlocal, or a series of nonlocal, consciousness experiences, laying out the steps by which that single personal experience becomes a religion, and then examines and explains why the spiritual rituals and practices common to religions across time, geography, and culture grow from the experiences of the founder. It describes all of this using scientific experimental research from many different disciplines to show how the empirical sciences of religions, and the spiritual practices they engender are, in fact, supported by a myriad of studies, showing in the process: why water and wine are so often a part of religious rituals; why healing is so common across religions; why sacred spaces are significant, and how they are created; and why scriptures, and even the manner in which they are written, matter in these empirical systems.
Bio: Stephan A. Schwartz is a Distinguished Consulting Faculty of Saybrook University, a Fellow of the William James Center for Consciousness Studies, Sofia University, and a Research Associate of the Cognitive Sciences Laboratory of the Laboratories for Fundamental Research. He is the columnist for the journal Explore, and editor of the daily web publication Schwartzreport.net in both of which he covers trends that are affecting the future.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</si>
  <si>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r4xxse7276U</t>
  </si>
  <si>
    <t>2020 01 24</t>
  </si>
  <si>
    <t>https://youtu.be/tq77zChkopE</t>
  </si>
  <si>
    <t>Dale E. Graff   Evidence for Consciousness Extending Outside of Space-Time</t>
  </si>
  <si>
    <t>Dale E. Graff asks: How can precognition occur? What are the implications of precognition? What can we do with this natural ability? In this study, there was no pre-prepared target pool for future random selection, as is typical for other precognitive experiments. Graff used future newspaper photographs as psi objectives.  
Abstract: Experimental projects were performed for accessing information that only existed in the future. These experiments provided insight into the processes for information access and how various extraordinary experiences are similar or are related. 
The primary experimental project was for perceiving photographs published seven days in the future on a specific newspaper page. This was follow-on to a previous future news project for photographs three days ahead. For both of these projects, the events and the corresponding photographs did not exist at the time of the perceptions that were sought during the conscious state and the dream state.   Other projects were for target pictures randomly selected three days in the future and for picture selected in the future based on sporting events results or stock market levels, some for seven days ahead.  Synchronistic experiences occurred and some dreams became lucid as extended forms of consciousness.  Other dreams had images that symbolized the process involved in the perceptions.  
A key finding from these experiments is that the future influences the present in a retrocausal sense and that the future interacts with cognitive process to provide information for action response. The responses can be through intuitions, dreams, spontaneous actions or synchronicities. This suggests that an interactive process with the future based on a unity or holistic principle involving precognition, retrocausation and synchronicity is an on-going subconscious activity. The ability to interact with the future indicates that consciousness has an aspect that is not constrained to space-time parameters. The fundamental constructive principle involved is based on information correlation in the context of relevance, meaning, or goals, and may have connections at a biological level with evolution processes.  An unusual synchronicity illustrates an accurate timing correlation.  
The potential source of the perceptions and the meaning of “the future” are reviewed.  Suggestions for research and applications are provided.  
Bio: Dale E. Graff has degrees in Aerospace Engineering and Physics.   He has been involved in various personal and professional forms of psi research for over 40 years, continues facilitating workshops with focus on dream state psi and performing investigations into precognition, retrocausation and synchronicity.   His books, Tracks in the Psychic Wilderness and RIVER DREAMS describe his transition from scientific doubter to that of accepting the reality of anomalous experiences.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</si>
  <si>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tq77zChkopE</t>
  </si>
  <si>
    <t>2020 01 15</t>
  </si>
  <si>
    <t>https://youtu.be/u3m9KttT2V0</t>
  </si>
  <si>
    <t>Igor Nazarov   Schumann Resonance Frequencies and Electromagnetic Pollution</t>
  </si>
  <si>
    <t>A plasma-based generator is used to create a flow of subtle energy. Schumann resonance frequencies were used to create a specific subtle energy pattern corresponding to these frequencies. This pattern was embedded in the existing device, EMF Transformer, that already was used successfully to counteract harmful effects of the cell-phone EMF radiation. EMF Transformer was tested using QEEG by Dr. Jeffrey Fannin, Ph.D., at the Center Cognitive Enhancement in Glendale, Arizona. It was shown that this device, placed as a sticker on the back side of the phone, successfully harmonizes brainwaves overexcited by the cell-phone radiation during a call. The Schumann resonance subtle energy pattern embedded into the EMF Transformer made this device much more efficient helping EMF-sensitive people to improve their quality of life. 
Bio: Igor Nazarov, Ph.D. graduated from the Moscow Institute of Physics and Technology in 1977 with honors, getting MS degree in Nuclear Physics. Three years later defended his Ph.D. dissertation in chemical physics at the same institution. He continued to work at Moscow Institute of Physics and Technology as the Assistant Dean of the Faculty of Molecular and Chemical Physics and as the Senior Researcher at the Molecular Physics Laboratory until his emigration to the USA in 1990. He collaborated with Dr. Yury Kronn in the area of subtle energy research and Vital Force Technology since 1983 in the USSR and since 2004 in the USA. Currently is the Chief Scientist at Energy Tools International, LLC, Oregon.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</si>
  <si>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u3m9KttT2V0</t>
  </si>
  <si>
    <t>2020 01 09</t>
  </si>
  <si>
    <t>https://youtu.be/NKjkpn4Aqqc</t>
  </si>
  <si>
    <t>Yury Kronn   Creating Effective Energy Pattern to Fight Stress</t>
  </si>
  <si>
    <t>Currently, findings of the two-year-long “Open Field” test of energy pattern “Stress Relief”, created with the help of Vital Force Technology on mice’s stress level, is presented. Results of this work were published in June 2018 in the Proceedings of the Latvian Academy of Sciences, a peer-reviewed journal. 
“Stress Relief” (SR) showed a reversal of stress-decreased locomotor activity in all stress models - distance walked increased almost twice, central zone crossings and time spent in it were 2–4 times greater than in the control group, and fast movement episodes and maximal speed increased by 50–200%. In addition, complete normalization of stress-induced elevation of blood glucose level was noted. These results demonstrate for the first time that the effect of SR formula (mineral water solution processed by VFT) can be observed in laboratory animals, and that the effects are significant and repeatable. 
SR pattern was also tested on humans (10-15 drops of the energy infused mineral solution in 2-4 oz. of water) using the heart rate variability (HRV) method. Positive shifts were observed in most of the HRV parameters, particularly in the relationship of the sympathetic to parasympathetic response. Shifts in heart rate, myocardial response, high frequency and low frequency neurological function, ‘total power’ and vascular compliance were observed repeatedly. Positive reactions in reserve power; vascular compliance, reserve capacity, and physical fitness measurements were seen consistently. 
Presented results, along with other experiments conducted in collaboration with different scientific labs, clearly confirm that subtle energy deserves title “the Life Force” and opens numerous possibilities for the development of various tools for the energy medicine. 
Bio: Dr. Yury Kronn, President and CEO at Energy Tools International, OR, was educated at Gorky University and earned his post-doctorate degree at Lebedev's Institute of Physics. He developed the first four-photon tunable laser, headed up research on lasers and nonlinear optics, developed a comprehensive theory of quantum nonlinear interaction of the electro-magnetic field with matter, and unraveled a series of nonlinear optics phenomena that had puzzled scientists for years. He was also an Adjunct Professor at both Moscow University and the Moscow Institute of Physics and Technology. Dr. Kronn has invented a subtle energy generator and formulated energy patterns that address specific applications.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</si>
  <si>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NKjkpn4Aqqc</t>
  </si>
  <si>
    <t>2020 01 08</t>
  </si>
  <si>
    <t>https://youtu.be/-Xkwq2Buwjk</t>
  </si>
  <si>
    <t xml:space="preserve">Charles F. Emmons   Managing the Medically Mysterious  Scientific, Paranormal, and or Spiritual </t>
  </si>
  <si>
    <t>“Integrative medicine” (previously “alternative medicine” and “complementary medicine”) has become mainstreamed in the sense that it is taught in virtually all medical schools.  Reasons given for this trend include rising costs of medical care, democratization of medical knowledge, and increasing health consumer demand.  Nevertheless, there is still significant resistance to integrative medicine in the Western biomedical establishment, and integrative medical theories and practices continue to be controlled and marginalized.  There are continuing boundary issues between the mainstream biomedical paradigm and a wide range of alternative beliefs and practices.
This particular research focuses on the orientations of practitioners and clients who are involved to varying degrees in integrative medicine (including spiritual/energy healing, meditation, massage, chiropractic, acupuncture, and yoga).  Based primarily on 53 ethnographic interviews in the United Kingdom and the United States (2016-2018), this presentation deals with how such practices are framed as scientific, paranormal, and/or spiritual. Very few practitioners and clients have a paranormal conceptualization.  These frames are important to the processes of legitimization and acceptance of the practices.
Bio: Charles Emmons has an MA in Anthropology from the University of Illinois and a PhD in Sociology from the University of Illinois, Chicago.  He is Prof. of Sociology at Gettysburg College, Pennsylvania.  He authored or co-authored Chinese Ghosts Revisited (2017), Science and Spirit: Exploring the Limits of Consciousness (2012), Guided by Spirit: A Journey into the Mind of the Medium (2003, 2019), and At the Threshold: UFOs, Science and the New Age (1997).  His current research is on integrative medicine and spiritual healing.  He is active in Exploring the Extraordinary and Compassionate Wellbeing, and a member of The Society for Scientific Exploration.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</si>
  <si>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-Xkwq2Buwjk</t>
  </si>
  <si>
    <t>https://youtu.be/IP7lkB98Lj8</t>
  </si>
  <si>
    <t>Wagner Alegretti   Detecting and Understanding Bioenergy</t>
  </si>
  <si>
    <t>Bioenergy (prana, chi, orgone, subtle energy or biofield) has been known for millennia but has eluded science in respect to its detection, measurement and theoretical understanding. To help cover this serious gap in the comprehension of reality and consciousness manifestation, the author designed and conducted series of experiments using fMRI and other forms of NMR focused on the research and understanding of: 1. Neurological changes of the brain during execution of bioenergy techniques and vibrational state; 2. How to detect and measure bioenergy, based on its effects over matter; and 3. Mechanism of consciousness-matter interaction via bioenergy. This paper intends to present thought-provoking experimental and laboratorial findings and their preliminary analysis, including of bioenergy transmission to different types of substances and “objects”, like a “fMRI reference phantom”, a potato, an egg, and a person’s brain. It will also discuss some of their consequences and possible uses, including the possible future development of a “bioenergy technology”. In a consilience approach, it intends to bring more support to and evidence of subtle energy, summing up to historical cases of spiritual healing and to the vast field of phenomena usually called psychic experiences. It aims also to motivate researchers to replicate and analyze his experiments.
Bio: Wagner Alegretti is an electronic engineer who has worked with electrical power generation, medical equipment and software development. He has been researching out-of-body experiences and developing means to detect life’s subtle energy and to create a bioenergy technology since the 1980’s. His most recent experiments use fMRI and other forms of nuclear magnetic resonance to detect, measure and understand bioenergy. Author of the book Retrocognitions, published in many languages, he is a co-founder of the International Academy of Consciousness (IAC), was its president from 2001 to 2014, and is its current scientific director. He presented at many events, including TEDx, the TSC (Tucson, USA), ICC (Miami, USA), and CSTS (Shanghai, China). He is also a founder and director of the Institute of Applied Consciousness Technologies.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</si>
  <si>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IP7lkB98Lj8</t>
  </si>
  <si>
    <t>https://youtu.be/4x3o-u5C4YM</t>
  </si>
  <si>
    <t>Peter A. Sturrock   Behind the Mask  The Hidden Content of the Dedication of Shakespeare’s Sonnets</t>
  </si>
  <si>
    <t>The identity of the Great Author known as “William Shakespeare” has – until recently - been a mystery. His purported identity as a plebeian from Stratford-upon-Avon (William Shakspere, who could not even write his own name) has been a monumental - and incredibly successful - red herring.  There appears to have been a state-sponsored imposition that the great author’s identity should not be revealed - not only during his lifetime, but also on and after his death (for reasons that are yet to be adequately explored). However, the Dedication of Shake-Speares Sonnets has recently been found to contain cryptograms - composed one can infer by the great author – rather like a message in a bottle thrown into the ocean of time that has surfaced four hundred years later.
Bio: Peter Andrew Sturrock (b 1924) has had a long scientific career, and has published articles on electron physics, nuclear physics, plasma physics, solar physics, astrophysics, mathematics, statistics, scientific inference, parapsychology and UFO research. He was one of the founders of SSE and served as President from 1982 until 2000. He has received awards from the Gravity Foundation, NASA, the American Astronomical Society, the American Institute of Aeronautics and Astronautics, and the National Academy of Sciences. Sturrock received the Society’s Dinsdale Award in 2006, and he received the Vero Nihil Verius award from Concordia University in 2014 for his research on the Shakespeare Authorship Question. His most recent books are A Tale of Two Sciences – Memoirs of a Dissident Scientist (2009), AKA Shakespeare – A Scientific Approach to the Authorship Question (2013) and Late Night Thoughts About Science (2015).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</si>
  <si>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4x3o-u5C4YM</t>
  </si>
  <si>
    <t>2019 12 30</t>
  </si>
  <si>
    <t>https://youtu.be/YdgvnRMlOM4</t>
  </si>
  <si>
    <t>Digging into Conscilience</t>
  </si>
  <si>
    <t>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</si>
  <si>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YdgvnRMlOM4</t>
  </si>
  <si>
    <t>2019 12 29</t>
  </si>
  <si>
    <t>https://youtu.be/DSDAhl4M8ZQ</t>
  </si>
  <si>
    <t>John Valentino   Consilience in Mind-Matter Interaction(s)</t>
  </si>
  <si>
    <t>Experiments using Random Event Generators (REGs) have consistently shown an empirically observable interaction between “subjective” aspects of human consciousness (such as, e.g. intention, meaning, expectation, shared experience) and the measured outcome of physical processes (e.g. photon scattering, electron tunneling, thermal noise, radioactive decay, etc.) that conventional quantum mechanics describes as fundamentally random. The effects observed in these experiments and their applications tend to reveal a number of interesting properties not commonly observed elsewhere in the physical sciences: 
• Non-locality in space and time (with apparent room for retrocausation)
• “Goal-Seeking” causality that acts agnostic to mechanism and physical substrate
• Response to experimenter and participant psychology and expectations 
• Coordination of observed outcomes based on situational meaning 
After a brief overview of some of these properties and their relevance, we will look for consilience between the so-called “PK” or “influence” effect in REG applications and other consciousness-related anomalies such as remote viewing, healing, telepathy, and precognition.  We will then explore the possibility that all such phenomena can be re-described in terms of a single effect and use clues from across disciplines and experimental outcomes to ascertain details about its structure and behavior.
We will share a short list of possible implications for other disciplines ranging from biology to entrepreneurship, experimental design with psi, and managing anomalies in one’s own life.
Bio: John Valentino worked for several years at the PEAR laboratory, where he conducted experiments in mind-matter interaction using Random Event Generators, and then was co-founder of Psyleron, a company that makes REG hardware devices and software available to researchers and members of the public. John has a graduate degree in engineering from Princeton University and an undergraduate degree in engineering from Lehigh University.  He has been a board member of ICRL and a Council member and Chief Operating Officer of the SSE.</t>
  </si>
  <si>
    <t>DSDAhl4M8ZQ</t>
  </si>
  <si>
    <t>2019 12 28</t>
  </si>
  <si>
    <t>https://youtu.be/Efj47psaaB8</t>
  </si>
  <si>
    <t>Bob Wood   The Secret Relations Between UFOs and Consciousness</t>
  </si>
  <si>
    <t>When the Society for Scientific Exploration (SSE) began with Peter Sturrock and Robert Jahn, there were two kinds of anomalies in focus: Bob Jahn’s reputation for consciousness research results and Peter Sturrock’s examination of several physical science fields, including evidence for anomalous objects often called UFOs. In the first few years, the SSE symposia and JSE often included topics of UFO report photo analysis or speculation on extraterrestrials, but in the last decade, there has been little to no apparent interest in the UFO topic. 
When I served on the SSE Council for several years, I volunteered to attempt to stimulate some scientific examination of the UFO topic, but I insisted that it should include the evaluation of “leaked” classified material, which was not acceptable to the Council.
In 2009 William Tompkins was encouraged by a couple of SSE members to contact me because I had become involved in UFO document authentication and might be interested in his story. His credibility was very high with me because we worked for the same company at the same time. As I learned his story for an autobiography, I found not only that the questioned documents that I had been examining were essentially valid, but that the level of secrecy sophistication went far beyond what I had imagined. This talk will include a listing of the processes used to keep facts secret. 
While it is true that although there are thousands of UFO reports and that some of them are misperceptions of ordinary phenomena, the UFO reporting history includes a large number that are consistent with real craft and real occupants. Included in this number are various reports of consciousness and time-related reports. Examples would be numerous cases of “missing time” by abductees, recollection of living past lives, the ability to program craft direction and control by thought processes, as well as regular telepathic communication with alien species..   
I believe that the propulsion procedures for traveling at “warp speed” between the stars has already been secretly accomplished and that the technology to do it well includes consciousness control, and that this has been kept secret with remarkable effectiveness, thereby preventing us ordinary “uncleared” scientists from learning those “new equations” that will represent a concilience of ufology and consciousness.   
Bio: Robert M. Wood, Ph.D. physics Cornell, 43 years engineering manager McDonnell Douglas on ballistic missile defense, research management, International Space Station, 25 years as author and TV producer relevant to the secret history of ufology. Two books, a dozen UFO-related articles including two in the JSE. (The Extraterrestrial Hypothesis Is Not That Bad, 1991 Vol 5 No. 1 and Reanalysis of the 1965 Heflin UFO Photos, Winter 2000 Vol 14, No. 4)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</si>
  <si>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Efj47psaaB8</t>
  </si>
  <si>
    <t>2019 12 27</t>
  </si>
  <si>
    <t>https://youtu.be/0o0DFZ5gP5Q</t>
  </si>
  <si>
    <t>David Nortman   Homeopathy’s Contribution to the Advancement of Consilience</t>
  </si>
  <si>
    <t>History has shown that the impetus for scientific progress can be traced to people’s desire to allay their existential and material concerns through technological innovation. The main challenge faced by parapsychology and related disciplines is that the observed effects are subtle and stochastic, which stands in the way of making their findings technologically useful and creates as an obstacle to their acceptance. Homeopathy is a healing method that has practical import while sharing a theoretical foundation with these disciplines.
Homeopathy is based on the principle that each of the manifold substances in the universe possesses a distinct energetic signature. It is a medicine of consciousness that relies primarily on the experience and meaning of the patient’s suffering rather than on the disease’s material manifestations. Homeopathy’s foundational principle, the ‘law of similars’, posits that energetic resonance between disease states and substances of animate, inanimate, or non-material (radiative) origin tends to produce curative effects in living organisms, improving the organism’s overall state of being rather than isolated symptoms; in spiritually-oriented individuals it also catalyzes accelerated spiritual evolution.
Homeopathy is a scientifically testable (and tested) technology that, like parapsychology and related disciplines, is in search of a new paradigm to make its findings explicable on their own terms and relatable to materialist science. It cannot be interpreted within an atomistic framework but must be considered in the context of a field theory such as morphic field theory. Homeopathy thus provides explicit evidence for the interconnectedness of all of life and matter, lending direct empirical support to the premise of extended consciousness in general and to strong panpsychism in particular.
The ultramolecular dilutions used in homeopathy, which have been subject to increasing scientific scrutiny in recent years, offer an additional avenue for exploring consilience with other disciplines, since a given homeopathic remedy can be said to contain the immaterial essence of the substance from which it is derived through repeated dilution and vigorous shaking. This transition from matter to spirit is intriguing empirically – suggesting that a common physical mechanism underlies both the physical and energetic realms – and philosophically – demonstrating the possibility of transitioning between the Kantian sensible and intelligible realms and thereby coming to know things-in-themselves.
Bio: David Nortman, Hon.B.A., M.A., N.D. is a naturopathic doctor and specialist in homeopathic medicine. He is a graduate of the University of Toronto, Canadian College of Naturopathic Medicine, and Tel-Aviv University, where he obtained his Master’s degree in philosophy. He is currently writing a textbook on homeopathy and philosophy of science.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</si>
  <si>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0o0DFZ5gP5Q</t>
  </si>
  <si>
    <t>2019 12 23</t>
  </si>
  <si>
    <t>https://youtu.be/BZ4S4IoYJUM</t>
  </si>
  <si>
    <t>Kenny Arnette   Death and the Great Consilience</t>
  </si>
  <si>
    <t>Anomalous (paranormal) experiences contain a subset that is directly or indirectly related to death. There is a considerable amount of literature concerning each member of this subset, yet, to this author’s knowledge, no one has proposed a way of conceptualizing all these experiences in a unified way that is related to an underlying, scientific (yet non-reductive) theory of the mind-body relationship. The author’s mind-body theory, the Theory of Essence, is a dualistic interactionist theory that is based on the intersubjective data of the near-death experience and integrates those data with classical and modern physics in such a way as to explain what mind is without reducing it to the functioning of the brain. The theory holds that the mind is formed in the interaction between the non-material “essence” (the seat of consciousness, thought, memory, and personality that survives the death of the body) and the living human brain. The theory is capable of uniting death-related anomalies in a consistent way to form something of a continuum illustrating the connections among these anomalies. These include: (1) out-of-body experiences; (2) near-death experiences; (3) ghosts/orbs; (4) after-death communications; (5) mediumship; and (6) reincarnation. Theory of Essence unites these six phenomena under the umbrella of temporary or permanent dissociation of the essence from the body; in the cases of permanent dissociation, the disembodied essence attempts to communicate with living persons in the physical world, or returns to the physical world to live another lifetime. Thus, there is a single conceptual framework tying a temporary, non-life-threatening experience (OBEs) with the beginning of a completely new life cycle (reincarnation) and several phenomena in-between. Death and related phenomena reach consilience through the Theory of Essence.
Bio: Kenny Arnette is a rogue consciousness researcher with a dualistic bent. His academic background includes Ph.D.’s in physical chemistry and counseling psychology. He is also licensed as a Professional Counselor in Colorado. He is currently an MA student in Philosophy. He has published three articles and a book chapter on his “Theory of Essence,” a non-reductionist theory of mind-body interaction based on interactionist substance dualism. His interests also include religious studies and psychohistory.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</si>
  <si>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BZ4S4IoYJUM</t>
  </si>
  <si>
    <t>2019 12 22</t>
  </si>
  <si>
    <t>https://youtu.be/ci3cW3WLSWM</t>
  </si>
  <si>
    <t xml:space="preserve">Bill Bengston   Is There any Energy in “Energy Healing” </t>
  </si>
  <si>
    <t>It is becoming intellectually permissible to welcome “post-materialism” as an emerging model of how the world works.  The materialist model upon which much of western science is based assumes that the physical world consists of matter and energy, and exists independently of any conscious awareness of it.  Matter and energy have evolved through law-like processes to somehow (mysteriously) produce consciousness as an emergent property of that evolution.
In the materialist view of the world, physics begets chemistry, which begets biology, from which emerges mind and consciousness.
The relatively new “post-materialism” suggests that the old assumption of more complex emergent properties resulting from lower rungs in a hierarchy of organization is incomplete and of questionable order.  Instead, “consciousness,” widely experienced but little understood, is the primary building block of nature.  From this primacy of consciousness emerges the familiar hierarchy of knowledge.
It seems that looking at data from either a matter/energy materialist perspective or the post-materialist promotion of “consciousness” to primacy will not be sufficiently comprehensive to further consilience in understanding what we currently call anomalous healing.  A more productive approach for consilience may be to emphasize “information” as the primary variable.
Consider:
• There is a dose response to healing
• Healing does not diminish with distance (non-locality)
• The more aggressive the cancer, the quicker it will be cured
• The more mice in an experiment, the faster they collectively are cured (group bonding)
• Only when mice have cancer and are treated by healing will anomalous output be obtained when running either REGs or geomagnetic probes in the room
• The brains of the healer and the healee separated by some distance, exhibit something analogous to “phase locking” (non-local group bonding)
• Healing is an autonomic response to the need of the healee, and occurs without conscious awareness on the part of either the healer or the healee (conscious attention is unnecessary)
• Control mice can become part of the larger “resonant collective” of the experiment and be healed without overt treatment
• Healing can be “stored” in living mice, and in both organic and inorganic materials
• Healing can be “recorded” by devices of various construction, and those recordings will essentially reproduce the healing without any human intervention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</si>
  <si>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ci3cW3WLSWM</t>
  </si>
  <si>
    <t>2019 12 19</t>
  </si>
  <si>
    <t>https://youtu.be/rw1IpLOMf58</t>
  </si>
  <si>
    <t>York Dobyns   Anomalous Consilience</t>
  </si>
  <si>
    <t>The extensive consilience of evidence in mainstream science is often used as an argument against acceptance of observations inconsistent with the current consensus of reductionistic physicalism. Against that attitude, this presentation argues that existing research has already assembled multiple lines of mutually supporting, consilient evidence for an alternative explanatory framework that accounts for observations presently reckoned anomalous without losing the explanatory power of conventional models. One potential example of such a framework is described, with a summary of the observational genres that provide consilient evidence for its components.
The framework discussed here is necessarily an incomplete outline. In some cases, this is an acknowledgment that incomplete knowledge leads to some freedom being retained in the structure. For example, at the deepest level of explanation, this framework takes consciousness to be a fundamental component of reality, rather than an emergent or derived property of complicated systems. This does not entail that consciousness is the only fundamental component from which everything else is derived. Theory-building at this stage can safely be agnostic between this purely idealistic stance and alternatives such as panpsychic physicalism in which consciousness is an aspect of the most fundamental entities in the theory without being the whole of them.
In deliberate analogy to the mainstream structure of reductionistic physicalism, this basic premise is shown to receive consilient support from multiple, less fundamental theoretical findings. These in turn are themselves supported by multiple consilient lines of evidence from independent genres of investigation. For example, the thesis that consciousness can directly affect physical events, without the mediation of any currently understood physical mechanism, is supported not only by laboratory investigations of “PK” phenomena, but by demonstrations of macro-PK training (as presented at the 2018 meeting), by well-documented reports of RSPK, by DMILS experiments, and other evidence. Several other topics are developed similarly. Finally, the concluding section of the presentation will point out areas where further investigation seems needed before a high level of consilience is reached.
Bio: York Dobyns was educated at Ohio University and Princeton University. From 1987 to 2007 he worked in the Princeton Engineering Anomalies Research program (PEAR), during which time he joined the SSE. After PEAR closed, Dobyns continued working in Princeton's Engineering School for some years before relocating to Lexington where he is currently employed by the University of Kentucky.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</si>
  <si>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rw1IpLOMf58</t>
  </si>
  <si>
    <t>https://youtu.be/a_hbqC2yzIo</t>
  </si>
  <si>
    <t xml:space="preserve">Paul Smith   What Makes “Scientific” Evidence Scientific </t>
  </si>
  <si>
    <t>Demarcating between science and pseudoscience often appeals to what is broadly called “scientific evidence.” Presumably, true science is justified by evidence that scientists widely agree counts as “scientific.” Pseudoscience, on the other hand, allegedly fails to meet those standards. “That particular discipline is clearly pseudoscience,” we might hear in objection to some claim outside the consensus view of science. “It doesn’t meet the standards of scientific evidence.” But this demarcation is notoriously hard to draw. Karl Popper famously considered both astrology and Freudian psychoanalysis to be pseudosciences, because both failed his falsifiability standard. Arguments can be made that certain “pseudosciences” meet or exceed the same expectations made of other, more accepted science. The fact that there seems no clear specification of what counts as scientific evidence fuels the ambiguity. When research is rejected as not producing evidence that is sufficiently “scientific," we can challenge that judgment with questions. "What, then, constitutes scientific evidence?", we might ask. Or, "How should we define scientific evidence?" A search of the literature turns up few hard and fast criteria. This presentation will attempt to fill the gap by offering seven qualities which could reasonably be expected of a body of evidence to consider it “scientific,” along with discussion as to why these should count as defining characteristics of scientific evidence and how they may apply to examples of parapsychology evidence.
Bio: Paul H. Smith, Ph.D. (Major, US Army, ret), is an alumnus of seven years with the Department of Defense’s Star Gate remote viewing (RV) program. A Desert Storm veteran, he retired from the Army in 1996 and is an author, a frequent conference speaker and interview guest. President of Remote Viewing Instructional Services (a commercial RV training company), he is also a founding director and past president of the non-profit International Remote Viewing Association. His book "Reading the Enemy’s Mind" was a Readers Digest Book Bonus Feature and Editors Choice selection. He is also author of "The Essential Guide to Remote Viewing" (Intentional Press, 2015) and has co-produced two home study courses. His Ph.D. is from the University of Texas at Austin in philosophy, focusing on philosophy of mind, consciousness, philosophy of science and philosophy of parapsychology. He also has a BA from Brigham Young University and an MS from the National Defense University (both in Middle East studies).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</si>
  <si>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a_hbqC2yzIo</t>
  </si>
  <si>
    <t>2019 12 18</t>
  </si>
  <si>
    <t>https://youtu.be/ngFfYtf-Aok</t>
  </si>
  <si>
    <t>Harald Walach   Towards a Postmaterialist Science – Report of the Galileo Commission</t>
  </si>
  <si>
    <t>The remit of the Galileo Commission of the Scientific and Medical Network  is to review information that point towards an expansion of science beyond a materialist worldview. Harald Walach has written such a report, which he presents. The argument starts with the insight that all human endeavors are necessarily founded on absolute presuppositions in the sense of Collingwood and that the current presuppositions of science are largely predicated on a materialist worldview. This has served us well up to a point. It seems that we have reached a stage in science and society at large, where an exclusive reliance on such a worldview could prove not only limiting, but dangerous. Evidence that points towards the necessity of broadening such a view comes from some areas of anomalistic science: reports of veridical cases of non-local perception during near-death experiences, the cumulated data-base of experimental parapsychology, evidence of case reports from children with memories of previous lives, to name but three. This type of phenomenology cannot be incorporated into the current world model. This is why these phenomena are largely ignored. If we, however, take these phenomena seriously, as the report suggests, we can broaden our view. The basic requirement for this is a twin acceptance of a world-model that provides for some non-locality and for consciousness to have some causal and possibly independent ontological status. A minimum consensus model would be a dual-aspect theory of consciousness. A model that can incorporate non-locality would either have to resort to a field, or to a generalized form of non-locality as derivable from a generalized quantum theoretical framework, as we have proposed. Such a broadened view would by necessity be inclusive and would lead to different types of research questions being pursued and would also propose an overall connectedness both of mankind, but also with nature and the planet at large. The ramifications for teaching and research are obvious and will be outlined.
Bio: Harald Walach has Ph.D. in Clinical Psychology and in History and Theory of Science. His research focuses on topics around consciousness and health and developing and testing a model for generalized nonlocality.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</si>
  <si>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ngFfYtf-Aok</t>
  </si>
  <si>
    <t>https://youtu.be/VzH5gPQe-eA</t>
  </si>
  <si>
    <t>Carsten Ohrmann   Convergence of Business, Science, and Wisdom Traditions</t>
  </si>
  <si>
    <t>For many years, members of the Society for Scientific Exploration have produced an increasing amount of evidence indicating that our existing mainstream understanding of reality might be outdated. We seem to be at the beginning of a next scientific revolution, leading to a significant paradigm shift within our society in the future.
What will that shift look like? What are the implications for our life, our business and our world? What role could and should the SSE play in that context?
Carsten addresses these topics from a global business leader’s perspective, investigating how a conversion of science and wisdom traditions would change our thinking, feeling and acting. There seems to be a positive business case for running a due diligence on our model of reality. The resulting benefits of such an endeavor – the return on invest – seems to justify an attempt to accelerate the pending transformation processes in science, business and society. 
We should start to break down the silos within science and create an interdisciplinary consent about our future model of reality soon.
Bio: Carsten Ohrmann is a German mechanical engineer, a seasoned global business leader, a professional executive coach, and an accredited healing practitioner for psychotherapy. In his role as transformation advisor, he’s working with leading individuals and organizations worldwide. In his authentic, informative and thought-provoking key note speeches, seminars and coaching sessions, Carsten is building interdisciplinary bridges between the latest science, old wisdom traditions and current challenges in business and society. He’s questioning fundamental assumptions and provides new impulses for holistic solutions to tackle personal, business and global problems. He encourages his audience to change perspectives and to explore new routes.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</si>
  <si>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VzH5gPQe-eA</t>
  </si>
  <si>
    <t>2019 12 17</t>
  </si>
  <si>
    <t>https://youtu.be/0VY4Anl0jtQ</t>
  </si>
  <si>
    <t>Larry Dossey   Consilience  The Problem</t>
  </si>
  <si>
    <t>In 1998, Harvard biologist E. O. Wilson published "Consilience: The Unity of Knowledge", suggesting that different avenues of evidence could link together to create a common groundwork of explanation in the search for human wisdom. He proposed that science could join hands with the humanities and religion in this task. In subsequent years, Wilson has walked back this claim by asserting that religions are “dragging us down” and should be “eliminated.” This discussion will examine precursors to the idea of consilience, how the idea has penetrated contemporary culture, and how eminent scientists have supported the interpenetration of science, religion, and spirituality. We will see how the profession of medicine has been periodically reshaped in profound ways through the consilience of several factors, including the evidence for the fundamental, causal nature of consciousness. We will examine consilience interruptus— the obstruction to a deeper process of consilience in medical science: the materialistic dogma that the brain produces, confines, and limits the manifestations of consciousness. Actual clinical cases will illustrate these issues.
Bio: Dr. Larry Dossey is an internal medicine physician, former Chief of Staff of Medical City Dallas Hospital, and former co-chairman of the Panel on Mind/Body Interventions, National Center for Complementary and Alternative Medicine, National Institutes of Health. He is executive editor of the peer-previewed journal Explore: The Journal of Science and Healing.  He is the author of thirteen books on the role of consciousness and spirituality in health, which have been translated into languages around the world. His most recent book is ONE MIND: How Our Individual Mind Is Part of a Greater Consciousness and Why It Matters. He lectures around the world.
Recorded at the Society for Scientific Exploration Conference in Broomfield, Colorado 2019.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http://www.scientificexploration.org/join
The SSE provides a forum for original research into cutting edge and unconventional areas. Views and opinions belong only to the speakers, and are not necessarily endorsed by the SSE.</t>
  </si>
  <si>
    <t>0VY4Anl0jtQ</t>
  </si>
  <si>
    <t>2019 11 21</t>
  </si>
  <si>
    <t>https://youtu.be/fs9kysuhdU4</t>
  </si>
  <si>
    <t>NAET's and Autism   Yolanda Ferreras Garza</t>
  </si>
  <si>
    <t>NAET (Nambudripad’s Allergy Elimination Technique), developed in 1983 by Dr. Devi Nambudripad M.D., D.C., L.Ac, Ph.D has demonstrated its effectiveness in the elimination of allergies, intolerances and a long list of conditions related to an abnormal reaction of sensitivity of the body in front of specific substances. Hundreds of thousands of people have been treated since then and have claimed that their allergy to pollens or animal hair is gone: no more runny noses, sneezing, asthma, or anaphylactic reactions to peanuts, rashes or hives.
NAET is a holistic method, based upon the principles of traditional Chinese medicine, that combines acupuncture, kinesiology, allopathy, chiropractic and nutrition.
The NAET hypothesis is that the presence of an opposing electromagnetic field from a substance may adversely affect the energy of the human body. This disturbance in the energy pathways leads to the symptoms associated with diseases or allergic processes. When the person is in the presence of the allergen, stimulation of areas on the back is thought to reprogram the energy pathways to tolerate the allergen and prevent allergic reactions.
Expressing it in different terms, the presence of information perceived as a threat by the system (human body) produces blockages in its energy flow. These disturbances will start different physiologic defense responses like: allergies, intolerances, pain, inflammation and self-immune disorders. When blockages are removed from the system, in the presence of the information that is causing them, and when some simple rules are followed, the result is that information is no longer perceived as a threat by the body. Consequently its presence will no longer produce blockages and then the system will not start physiological defense. By adding information to the system, we reduce its tendency to chaos.
Autism is a neurological disorder that is sweeping through the world at an alarming rate, currently affecting as many as 1 in every 68 children, according to 2010 statistics. In 2000, the ratio was 1 in 150. That’s a 45% increase in 10 years. At this rate, in the next 10 years, the statistics will rise to 1 in every 30 children, and 10 years after that, 1 in every 14.
There is no medication that can cure autism, and the medications that are currently in force to curb some of the symptoms have side effects such as seizures, addiction, anxiety, hallucinations, depression, infections and high blood pressure.
In 2005 NAET research has shown in a study to improve symptoms and autism behaviors. Approximately 88% of the children treated with NAET had their autism diagnosis removed by their own individual doctors and neurologist. The NAR (Nambudripad Allergy Research) Foundation is conducting a global study on NAET’s effectiveness in the treatment of autism on 1000-1200 autistic patients.
The goal of this presentation is to describe the methods and nature of the study.
Recorded at the Society for Scientific Exploration Conference in Boulder, Colorado 2016.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</si>
  <si>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fs9kysuhdU4</t>
  </si>
  <si>
    <t>https://youtu.be/j4xP1Q0dbDI</t>
  </si>
  <si>
    <t>Restrictive Worldviews and Biomedical Science   Mike Denny</t>
  </si>
  <si>
    <t>After the scientific revolution had reached its pinnacle with the Positivists in Vienna in the late 19th century, the year of 1900 heralded fantastic and paradoxical discoveries that challenged the worldview that knowledge of nature could come about only through the rigorous application of logical mathematics and empirical science. The discovery in 1900 of the recursive paradox in mathematics by Bertrand Russell, and in the same year the use of a constant h to solve the electromagnetic black body problem by Max Planck, opened the door to two trains of thought that led respectively to complexity theory and quantum mechanics.
During the 20th century, complexity theory was heralded by Kurt Godel’s Incompleteness Theorem, which verified that the recursive paradox would never go away. That led the way to complex adaptive systems and complexity theory, in which unpredictable events spontaneously emerge from chaos. In parallel, quantum mechanics was realized through extremely reliable observations about the nature of reality—quantum particles do not exist until they are observed, can be in two places at the same time, are here and then appear over there without traversing the intervening space, and can affect one another instantaneously at-a-distance.
Such counterintuitive dynamics have not yet been applied to empirical biomedical science, in which objective, cause-and-effect studies with statistical analyses are the strict standard of research and treatment of disease. But, is it possible that complexity and quantum could be applied to the empirical methodology of ordinary biomedical science? After all, the human body is the most complex entity we know of in the universe. Moreover, human physiology is powered by chemical “transport” proteins, which exchange subatomic particles within human cells, and neuropeptides which constantly transport subatomic particles within neuronal synapses and at neuroreceptors throughout the body.
The goals of SSE include bringing improved understanding to those restrictive worldviews that limit scientific inquiry. Is it possible that in a kind of recursive paradox our culture’s rigid commitment to ordinary biomedical science is one of those restrictive worldviews?
How might one design a biomedical research project that included spontaneous emergence out of chaos and the existence of a quantum particle in two places at the same time? To begin with we might consider: qualities as well as quantities, the subjective as well as objective, wholeness as well as fragmentation, and the imaginary numbers in Mendelbrot’s fractals.
What paths might we take, what discussions might be engage in, what conferences might we participate in to bring about a union of ordinary biomedical science with the new sciences of the 21st century?
Recorded at the 33rd annual SSE Conference  in 2014 at the Hyatt Regency San Francisco Airport,
Burlingame, California,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</si>
  <si>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j4xP1Q0dbDI</t>
  </si>
  <si>
    <t>https://youtu.be/CtQfoGoCog0</t>
  </si>
  <si>
    <t>Minerals, Genetics &amp; Long-term Effects of Cesium 135, 137, Iodine &amp; Strontium 90   Richard Olree</t>
  </si>
  <si>
    <t>After the stunning connection was made linking the 64 sequences (or codons) with a specific mineral, the absence or presence of minerals in the human diet has helped to explain both degenerative disease and optimal health. An understanding of how minerals direct the three- dimensional structure of amino acids is explored along with the laws of physics as they relate to minerals. This in turn affects how DNA becomes RNA and how RNA creates three-dimensional proteins.
The relationship of minerals to subatomic particles as it ties in to the constant flow of magnetic energy in the human body will be explored. Understanding the constant flow of energy as it pertains to the circadian rhythms, acupuncture, and gene expression entanglement will be introduced. An understanding of what are the most important minerals to keep the human gene code working will be explained.
Aubrey Keith Brewer (1893–1986) developed a theory of the High pH Cancer Therapy with the mineral cesium and this grew out of his understanding of the physics of the cell membrane. Later studies by Dr. Marilyn Tufte confirmed uptake of cesium by cancer cells. “Alkalize or Die” is a saying in the alternative health industry in reference to cancer treatment and cesium is at the center of the therapy that Dr. Brewer was utilizing in an effort to control the proliferation of cancer cells. The cesium that is used in alternative cancer procedures is referred to as cesium chloride and vibrates or resonates at different frequencies to that of radioactive cesium.
The Fukushima Daiichi nuclear disaster has provided the entire Northern Hemisphere with an abundant amount of cesium in the form of cesium 137 and cesium 135. The consequences of such widespread radioactive particles affect the genetic stability of DNA-based life forms. What are the consequences of the other radioactive minerals such as strontium 90, iodine 131, xenon 131, 133, 135, 137, and 138, tellurium 129, chlorine 38, cesium 134, 136, and 137, arsenic 74, yttrium 91, and lanthanum 140?
The fallout effect on plants is also documented. Fasciation, or cresting, in plants is a rare disorder marked by abnormal growth. It is predominantly caused by a mutation in the meristematic tissue. Plants in the Northern Hemisphere are showing increased signs of fasciation and radioactive stress. As expected, fasciation is more common now in Tokyo, Japan, where it affects dandelions so readily that it is becoming “common”. Increased levels of fasciation are occurring even in our country, but to a lesser degree.
Cesium follows the potassium, sodium, rubidium, and lithium pathways in the human body. Any alteration to cesium can and often does affect these other pathways. Proper mineralization through a change in diet or via supplementation can help prevent or mitigate the fallout effects. Mineralization can help to prevent genetic mutation or fasciation in our biological society and the reasons why will be discussed.
Bio: Dr. Richard N. Olree JR. is a 1981 graduate of Logan College of Chiropractic. He has been in private practice as a Doctor of Chiropractic for over thirty years. Dr. Olree owns and operates a health food store and has his own line of mineral supplementation. He is also the co-author of the book Minerals for the Genetic Code. Dr. Olree travels the country lecturing to organic farmers and alternative healing practitioners about minerals, genetics, and remineralization of the human genome.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</si>
  <si>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CtQfoGoCog0</t>
  </si>
  <si>
    <t>https://youtu.be/bP3-uHQ50vs</t>
  </si>
  <si>
    <t>Chemical Biology in Radionics and Healing   Carl G. Medwedeff</t>
  </si>
  <si>
    <t>The emerging field of Chemical Biology may provide new explanations for non mainstream life science phenomena. In particular, a number of seemingly disparate and unconventional biomedical observations, including those in; radionics; “healing” (cancer reversal etc.); electromagnetic olfaction in insects and developmental processes, may be associated with common biochemical pathways. Though yet to be studied in detail, these phenomena share plausible mechanisms involving small molecule interactions, chiral and non chiral catalysis, and quantum electron tunneling. These observations and biochemical mechanisms will be presented, focusing on their conceptual overlap, with the ultimate goal of formulating testable hypotheses.
Additionally an examination of the process of assembling “Chains of Thought” from the conceptual intersections presented, will be examined with two reasons in mind. First of all, in order to present a more complete picture of the phenomena discussed and their relationship to each other and second to demonstrate how an even larger set of phenomena might be linked to the those presented, in the hope of encouraging the examination of the phenomena presented in an increasingly interdisciplinary manner.
Carl G. Medwedeff is an independent researcher with an interest in non mainstream medicine and its history. He lives in south eastern Michigan and has a B.A. in French from Eastern Michigan University.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</si>
  <si>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bP3-uHQ50vs</t>
  </si>
  <si>
    <t>https://youtu.be/gHtn8ND0DN4</t>
  </si>
  <si>
    <t>Antibacterial Clays   Dennis D. Eberl</t>
  </si>
  <si>
    <t>In 2002, Line Brunet de Courssou, a philanthropist working in Cote d’Ivoire, Africa, observed that French Green clays killed Buruli ulcer. This infection, by Mycobacterium ulcerans, is a flesh-eating disease that attacks the subcutaneous lipids causing flesh removal over large areas of the body. Courssou had presented to the World Health Organization (WHO), photo-documentation of her treatment of over a hundred people with the disease. Using daily applications of the green clay poultice (mud), she healed infections that did not respond to any known antibiotic, and normally required excision or amputation.
Our decade of research on clays that kill human pathogens, including antibiotic resistant strains such as methicillin resistant S. aureus (MRSA), has since documented their common characteristics. Having tested dozens of clays worldwide, similar to the French green clay, about 10% have shown antibacterial effects on model Gram positive and Gram negative pathogens. Common among the antibacterial clays are that they each contain phases with reduced iron (e.g., pyrite, magnetite, jarosite) and phyllosilicates including dominantly illitesmectite. However, the mineralogy alone does not define antibacterial clay. Another common characteristic is the dominance of nanometric particle sizes. Testing various size fractions of clay has shown that the finest fraction is antibacterial, whereas the coarser fractions are not. Furthermore, oxidation of the clay removes the antibacterial effect.
Critically important is the role of the clay mineral surface in buffering the water pH to conditions 4 or 10, where Al and Fe dissolve from various minerals in the clay. Because of the enormous surface area of expandable clays (smectites), metals adsorb to their interlayer surfaces. When the clays are taken out of their natural environment and mixed with de-ionized water for a medicinal poultice, cation exchange and mineral dissolution releases reduced metals that become oxidized, generating hydroxyl radicals that damage organic compounds in the bacterial cell and cause metabolic malfunction in the bacteria. Different modes of action have been documented for different clay mineralogies, but in each case the role of the clay is either to flood pathogens with toxic metals (e.g., Fe, Al), or to rob bacteria of essential nutrients (Ca, Mg, P). Lessons learned will drive the design of new treatments for antibiotic resistant bacteria.
Recorded at the Society for Scientific Exploration Conference in Boulder, Colorado 2016.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</si>
  <si>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gHtn8ND0DN4</t>
  </si>
  <si>
    <t>https://youtu.be/B7fzf2fYx9w</t>
  </si>
  <si>
    <t>A Novel Medical Treatment for Traumatic Brain Injury   John McMichael</t>
  </si>
  <si>
    <t>In the United States about 1.5 million people suffer a traumatic brain injury (TBI) each year. This type of injury results in compromised function either temporarily or permanently. Of the 1.5 million so afflicted, approximately 50,000 will die and 80,000 will have some degree of disability. The leading causes of TBI are accidents (auto, bicycle, pedestrian), assaults, and sports-related injury. Current treatment focuses on rehabilitation in the forms of physical, occupational, and speech therapy; psychiatric care; and palliative medical intervention.
Multiple evaluations of an oxidized form of a bacterial toxin, streptolysin O (SLO), have proven that molecule’s ability to prevent new scar formation and decrease or eliminate old scars in a wide variety of superficial and internal indications in man and domestic animals. Although TBI-induced scarring is not of the collagen type associated with scars in other tissues, SLO was tested in an animal for TBI and evaluated in ex-NFL players suffering from complaints associated with multiple concussions.
John McMichael received his B.S. in microbiology from the University of Maine, his Ph.D. in immunology and virology from Oregon State University, did post- doctoral work at the Wistar Institute in Philadelphia, and then held positions in private industry and academia. He is currently the CEO of Beech Tree Labs, Inc., a privately held company with headquarters in Providence, Rhode Island, that focuses on the discovery and early development of products for the treatment of chronic and infectious diseases.
Recorded at the Society for Scientific Exploration Conference (2015)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</si>
  <si>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B7fzf2fYx9w</t>
  </si>
  <si>
    <t>https://youtu.be/ObEJ3gmpMvs</t>
  </si>
  <si>
    <t>Traumatic Brain Injury Is a Reversible Disease   John McMichael</t>
  </si>
  <si>
    <t>Of the 1.5 million cases of TBI in the US annually, about 80,000 result in some degree of disability. And although most of the current interest in the disease is associated with sports and athletics, much greater numbers of cases stem from accidents (auto, bicycle, falls) and assaults. The majority of funding for TBI research is directed towards understanding the pathophysiology of disease and developing methods or equipment to decrease the likelihood of traumatic brain injury occurring as a consequence of violent or repeated insults to the head.
Our goal is to successfully treat both the acute and chronic forms of TBI with the same therapeutic agent even though the two are generally considered to be distinct entities. The product we are developing to accomplish that end is an oxidized form of streptolysin O, the exotoxin of group A streptococci that causes the pain of a sore throat. We call it SLO.
After over ten years of in vitro experiments, in vivo evaluation in both laboratory and domestic animals, and human anecdotal experience, we have shown SLO to be a potent agent for preventing scars and for ameliorating scars present for as long as six decades. The question has been one of whether the same SLO that has such a profound effect on both internal and external scars could likewise influence brain “scars” where little or no collagen is present.
A small number of ex-NFL players, professional boxers, and accident victims were treated with sublingual drops of SLO for periods ranging from two months to nearly a year. Patients included some football players with an estimated quarter million hits to their head and a woman in a severe auto accident 30 years prior to initiating SLO therapy. All showed significant improvement.
To better understand the in vivo mechanism(s) of action of SLO, the molecule was evaluated in an accepted mouse model for the acute form of TBI. Injured mice treated with SLO showed a statistically significant improvement in the Morris Water Maze Test for memory versus injured and untreated animals. To a slightly lesser degree the treated mice also demonstrated improved balance. And as with humans, there were no adverse effects.
Histopathologic examination of the brains of treated vs untreated animals shows that the former group had considerably less microglial infiltrations in the area of the hippocampus than did the injured and untreated group. This, combined with genomic data, strongly suggests that in the acute disease there is a decided inhibition of inflammation induced by SLO, and consequently there would be a decrease in gliosis and thus in what would be considered brain scarring.
In these early studies it would appear that SLO can prevent scarring in the acute phase of TBI and decrease scars in the brain that is chronically compromised – in both cases permitting improved function and consequent improved health.
Recorded at the Society for Scientific Exploration Conference in Boulder, Colorado 2016.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</si>
  <si>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ObEJ3gmpMvs</t>
  </si>
  <si>
    <t>https://youtu.be/4d-XOCSGdSw</t>
  </si>
  <si>
    <t>Hormesis + Toxin = Therapy   John McMichael</t>
  </si>
  <si>
    <t>Hormesis is often defined as the stimulating effect of a small dose of a substance that is toxic at higher concentrations. Further, the hormetic effect is often seen graphically as a “J” or “U” shaped curve where doses higher or lower than the optimum can fail to induce any response or be toxic.
One such potent toxic substance is thimerosal, an agent long used as a topical disinfectant (Merthiolate) and as an anti-microbial preservative in vaccines. Thimerosal in vaccines has been a focus of heated discussions and lawsuits because of its implication as a possible cause of autism in vaccinated children.
The standard concentration of thimerosal in vaccines was one part in ten thousand (1:10,000), but a therapeutic dose has been found which is considerably lower yet significantly higher than what would be anticipated in a homeopathic remedy. This therapeutic dose is measurable by standard techniques, is stable, and is useful.
For the past two decades we have been working with thimerosal as an anti-viral agent for in vivo use in humans and domestic animals. While showing some modest activity against adeno- and polyomaviruses, it is especially effective in combating viruses of the influenza and herpes families.
At first glance it would appear that these two virus classes have little in common. Influenza viruses have SS-RNA for their genetic material while herpes viruses have DS-DNA. Influenza infection is restricted to the respiratory tract while the herpes family can induce disease in a wide variety of tissues.
What these two virus families do share is a replicative cycle that is the target of thimerosal therapy. That vulnerable step is associated with the assembly of virus particles after infection and uncoating in susceptible host cells.
Successful interruption of viral progeny production translates to interruption of infection and often extremely rapid resolution of symptoms and restoration of the healthy state. FDA- authorized clinical trials for evaluating the safety and efficacy of thimerosal for the treatment of influenza and recurrent oral herpes infections have been initiated.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</si>
  <si>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4d-XOCSGdSw</t>
  </si>
  <si>
    <t>https://youtu.be/hxDzIwEUGGY</t>
  </si>
  <si>
    <t>Resonant Molecular Signaling  From Theory to Practice   John McMichael</t>
  </si>
  <si>
    <t>Good health is dependent on the appropriate transfer of information within and between cells. The informational and molecular disharmonies associated with disease can be reversed using appropriate therapeutic signals that stimulate the return to the normal state without adverse effects. One such signal molecule, SLO, has demonstrated clinical utility in a broad spectrum of indications that would at first glance appear to be unrelated. The underlying common thread that links these disorders is representative of the targets to which resonant molecular signals are directed.
John McMichael received his PhD in immunology and virology from Oregon State, and did post-doctoral work at the Wistar Institute. He was head of the infectious disease section of one of the country’s largest private veterinary research and diagnostic labs. A former professor, he is currently president of Beech Tree Labs, Inc., a private research and development lab focused on discovery and early development of novel therapeutic agents for the human and veterinary health care markets. John is married, has two grown children, and lives on a working upstate New York farm.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</si>
  <si>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hxDzIwEUGGY</t>
  </si>
  <si>
    <t>https://youtu.be/lzEdVBPYtQs</t>
  </si>
  <si>
    <t>Panel Discussion - Health in the 21st Century   SSE meeting</t>
  </si>
  <si>
    <t>Panel Discussion: Health in the 21st Century 
Moderator: Thomas M. Dykstra 
Panel: Henry Bauer, Richard Olree, John Reed, John McMichael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</si>
  <si>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lzEdVBPYtQs</t>
  </si>
  <si>
    <t>https://youtu.be/GdO-Chf9b28</t>
  </si>
  <si>
    <t>Mirror-gazing and Psi   John Kruth</t>
  </si>
  <si>
    <t>The mirror-gazing procedure termed the “psychomanteum” was developed by the world-renowned psychiatrist Dr. Raymond Moody. It was designed to facilitate reunion experiences with deceased individuals, as a means of addressing the feelings surrounding bereavement. Although the modern psychomanteum is not normally employed to seek ESP information about the future, it may be that the psychomanteum is psi-conducive. For example, there are many similarities and differences between psychomanteum experiences and accounts of hypnagogic/ hypnopompic imagery, which is conducive to ESP. The aim is of this paper was to explore whether the psychomanteum technique encourages a psi-conducive state of consciousness, which would result in scoring that is significantly above MCE. One hundred and thirty participants (92 females and 38 males; Mean age= 47.44) were recruited by announcements in newspapers and our web site. Seventy-eight percent claimed to have had a variety of ESP experiences. A number of variables, such as vividness of imagery and hallucinatory experience, were examined. Two conditions, psychomanteum and non-psychomanteum, were compared. A CD-pool containing 200 high-quality color pictures, such as animals, icons, foods, people, landscapes, religion, scenic pictures, structures, and humoristic cartoons, was designed using a RNG for randomization. Under psychomanteum condition, psi-hitting was obtained (30.8% above MCE); however, under no-psychomanteum (“control”) condition, 29.2% was obtained (where 25% was expected). The results differ slightly from MCE in the psychomanteum condition (p = .02, one-tailed) in comparison with non-psychomanteum condition, but no significant differences were found. A number of positive correlations were also found, for instance, participants who attained higher scores on auditory and visual hallucinations tended to demonstrate psi-hitting.
Alejandro Parra received his Bachelor of Arts and Master of Arts degrees from the Universidad Abierta Interamericana (www.vaneduc.edu.ar/uai), where he is now a teacher and associated researcher. He received his PhD in psychology from the Uni- versidad de Ciencias Empresariales y Sociales (www.uces.edu.ar). He is licensed in Buenos Aires, Argentina (Mat. # 32.358), where he serves as a psychotherapist in general clinical psychological practice in the Clinical Area of the Institute of Para- normal Psychology. He conducts therapy groups and uses an historical approach in his continued research into parapsychology, dreamwork, and mediumship. In a counseling setting he also conducts workshops with psychics and mediums on their paranormal/spiritual experiences. His clinical research is based on cognitive-experiential and humanistic/Rogerian-oriented approaches with groups of people who have had paranormal experiences and dreams.
Recorded at the 34th annual SSE Conference  in 2015 at the Hilton Washington DC/Rockville hotel.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</si>
  <si>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GdO-Chf9b28</t>
  </si>
  <si>
    <t>https://youtu.be/ZA2cSRRqAVI</t>
  </si>
  <si>
    <t>Psi Perception  A Range of Connections   Dale Graff</t>
  </si>
  <si>
    <t>A close examination of the data from psi investigations can provide insight into some of the processes involved in psi perception. This presentation describes several well-controlled psi dream projects that illustrate the various pathways, or connections, that occur when the psi-accessed information is presented to subconscious and consciousness awareness. The data can be associated with features of triune brain functions — the reptilian, the limbic, and the neocortex. Some psi dream experiences are lucid; when the dreamer is aware of being in a dream. Possible connections between lucid dreaming and some of the incidents reported as UFO encounters are discussed. Potential sources of psi data and the relevance of a speculative quantum physics perspective published by Wolfram Schommers of the Nuclear Research Center, Karlsruhe, Germany, are considered. Schommers’ formulation presents energy and momentum as an abstract concept and the material universe as not embedded in space-time but as projected into it. The significance of this perspective for mind-energy interaction is discussed. Connections with neurophysiologists and other cognitive scientists in conventional research areas are suggested and include the National Institute of Health (NIH) and other organizations.
Dale E. Graff, M.S. Physics, is a researcher, writer, and speaker internationally known for his insights into the processes of the mind. He is recognized for his understanding of our natural psi talents as being a spectrum available while awake — Conscious State Psi (CSP) and while asleep and dreaming — Dream State Psi (DSP). His books, "Tracks in the Psychic Wilderness" and "River Dreams", have brought him international recognition as he describes his personal evolution from scientific doubter — degrees in aeronautical engineering and physics — to that of accepting the reality of psi abilities. These books have been praised for their honesty and for the way he presents psychic experiences in a neutral perspective, free of dogma and belief systems. He facilitates seminars and work- shops, performs psi investigations and publishing articles.
Recorded at the 34th annual SSE Conference  in 2015 at the Hilton Washington DC/Rockville hotel.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</si>
  <si>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ZA2cSRRqAVI</t>
  </si>
  <si>
    <t>https://youtu.be/04YTQHJ_ztY</t>
  </si>
  <si>
    <t>Dark Matter, Torsion and ESP Reception</t>
  </si>
  <si>
    <t>Many years of ESP and Remote Viewing experiments were analyzed by Spottiswood (Spottiswood, 1997) to determine if any astronomical, geological or meteorological phenomena might affect the accuracy of psychic reception. The largest correlation was found with sidereal time. Psychic reception was most accurate in a time window centered around 13.5 hours sidereal. This corresponds to the time when the constellation Virgo is overhead. During this period psychic reception is about 4 times more accurate than during any other time of day.
A possible explanation for this effect can be found by combining three insights from astronomy and Russian torsion research. They are as follows:
1. “Left handed” torsion increases ESP abilities. This was asserted by Kozyrev in an interview in the 1970 book, Psychic Discoveries Behind the Iron Curtain (Ostrander, 1970), and has been confirmed in later papers and by magnetic healing pioneers Davis and Rawls in experiments (Davis, 1975).
2. In torsion experiments conducted by Kozyrev and independently confirmed by Lavrentiev, “left handed” torsion produces a “gravitation-like” effect. This implies that regions of space exhibiting anomalously strong gravity can be explained if they are charged with “left handed” torsion.
3. The region of sky which is overhead at 13.5 hours sidereal is known as the “Great Attractor” because it is a region of anomalously strong gravity (dark matter).
The logical conclusion of these insights is that the “Great Attractor” which is overhead at 13.5 hours sidereal may be charged with “left hand” torsion, which is responsible for the high gravitational attraction, and this form of torsion has also been shown to cause an increase in ESP reception abilities. The supporting evidence behind each of these three claims will be discussed at greater length in the talk.
The larger issue implied by these observations is that “dark matter” and “dark energy,” which have puzzled the physics community, can be explained if torsion, as defined by Russian scientists, is included. Torsion occurs in two forms, left handed and right handed. The former appears to increase the attraction of masses and behaves as though it increases gravity, while right handed torsion appears to have the opposite effect. Therefore it may be possible to account for the puzzling observations regarding dark matter and dark energy if these two forms of torsion are considered.
While virtually unknown among Western scientists, torsion has been studied and verified over a forty year period in Russia, and has given rise to inventions, technologies and patents. The application of torsion to the sidereal time peak, as well as to the “dark matter” and “dark energy” puzzles, are but a few of many anomalies which this force may be able to explain.
References:
Spottiswood, James, Journal of Scientific Exploration, Vol. 11, No. 2, pp. 109-122 (1997)
Ostrander, Sheila and Schroeder, Lynn, Psychic Discoveries Behind the Iron Curtain, Bantam Books, New York (1970)
Davis, Albert R. and Rawls, Walter C., The Magnetic Effect, Acres, U.S.A., Kansas City, MO (1975)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</si>
  <si>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04YTQHJ_ztY</t>
  </si>
  <si>
    <t>https://youtu.be/VRv7KlvQHS0</t>
  </si>
  <si>
    <t>The Decline Effect in ESP Research   Jonathan Schooler</t>
  </si>
  <si>
    <t>Although researchers in parapsychology have long acknowledged the peculiar observation that effect sizes tend to decrease with repeated replication of the same or similar paradigms, the more general observation of decline effects across broad swaths of science has yet to receive adequate attention. This talk will review decline effects in parapsychology, biology, and medicine, and consider alternative factors that may underpin this surprisingly broad and currently unexplained phenomenon. Ways to scientifically address this issue will be considered including the development of open repositories for scientific findings in which scientists log study designs before their implementation, and then subsequently report all findings regardless of outcome.
Jonathan Schooler, PhD is a Professor of Psychology at the University of California at Santa Barbara, where he pursues research on consciousness, memory, the relationship between language and thought, problem-solving, and creativity. He is particularly interested in phenomena at the intersection of psychology and philosophy such as how fluctuations in people’s awareness of their experience mediate mind-wandering and how exposing individuals to philosophical positions alters their behavior. A graduate of Hamilton College, he received his Ph.D. from the University of Washington in 1987 and then joined the psychology faculty of the University of Pittsburgh. He moved to the University of British Columbia in 2004 as a Canada Research Chair in Social Cognitive Science and joined the faculty at UCSB in 2007. He is co- editor of Scientific Approaches to Consciousness, which was published in 1997 by Lawrence Erlbaum.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</si>
  <si>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VRv7KlvQHS0</t>
  </si>
  <si>
    <t>https://youtu.be/pfKQtkgE4Ck</t>
  </si>
  <si>
    <t>What Distant Healing, Remote Viewing, and the Afterlife Suggest About Nonlocality   Pamela Rae Heath</t>
  </si>
  <si>
    <t>In the past, nonlocality was only of interest to religion and philosophy. However, recent advances in physics have brought the topic into mainstream science. It behooves us to understand what the possible implications of this could be. One way to get a sense of these, is to move beyond dialectics to empiricism by considering other processes that appear to involved a significant degree of nonlocality: distant healing, remote viewing, and (if channeled messages are to be believed) the afterlife. The latter is particularly interesting, as it is often spoken of as being limitless, without the normal boundaries of space or time. Controlled remote viewing is likewise able to access information across space and time, while distant healing can be time- displaced and occur at a considerable distance. We will briefly look at what insights these can give us, including what resulted when "the implications of nonlocality" was used as a remote viewing target.
Pamela Rae Heath has an MD from the University of Texas Medical Branch at Galveston and practiced anesthesiology for nearly 30 years, serving as Chief of Anesthesia in Humana Hospital-Abilene and at Chinle Hospital on the Navaho Reservation. She began having spontaneous psychic experiences in the early 1990s, which led to her returning to graduate school for a doctorate in psychology with a dual specialization in parapsychology and hypnosis. Her dissertation was on mind-matter interaction.
Pamela Heath is a member of the Parapsychological Association, the Society for Psychical Research, and the Society for Scientific Exploration. She has published on experiential research, mind-matter interaction, place memory, and the afterlife. Her books include: The PK Zone, Suicide: What Really Happens in the Afterlife?; Handbook to the Afterlife; and Mind-Matter Interaction: Historical Reports, Research &amp; Firsthand Accounts (available from McFarland in 2011).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</si>
  <si>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pfKQtkgE4Ck</t>
  </si>
  <si>
    <t>https://youtu.be/2Xq5EjyhMPM</t>
  </si>
  <si>
    <t>Seeking Genes Governing Anomalous Experience   James McClenon</t>
  </si>
  <si>
    <t>A pilot study was designed to locate genes governing anomalous experience. The study uses a variation of Pearlson and Folley’s (2008) strategy for locating alleles (alternative forms of a gene governing hereditary variation) based on evolutionary theory. The pilot study was guided by two theories: (1) A sheep theory hypothesizes that ESP alleles provide sufficient benefits to overcome the costs of schizophrenia. (2) A ritual healing theory argues that genes governing absorption and dissociation provided evolutionary benefits to archaic humans exposed to childhood trauma and shamanic healing. The ritual healing theory hypothesizes that shamanic healing, practiced by Paleolithic hunter-gatherers over many millennia, selected for alleles shaping anomalous experience, hypnotic suggestion, shamanism, and spirituality (McClenon, 1997, 2002a). Pearlson and Folley (2008) propose correlational mapping (multidimensional analysis) of community survey data to analyze hypothesized allele markers. The pilot study discusses the sheep theory and ritual healing theory with regard to allele markers. These theories predict existence of alleles governing ESP, absorption, dissociation, transliminality, boundary scales, and other anomalous experiences. A questionnaire was designed to measure frequency of anomalous experience, psychological symptoms, shamanic variables, childhood and adolescent difficulty, and other variables thought correlated with psychological symptoms (McClenon, 2012, 2013). Between 2001 and 2006, the questionnaire was administered to a non-random community sample in northeastern North Carolina (N = 965). The hypothesized allele markers were evaluated through correlational mapping of the survey data. Findings are based on five correlational maps (previously unpublished): (1) Anomalous experience variables were highly correlated with each other. (2) Particular correlational clusters, which suggest possible underlying alleles, include “waking ESP, OBE, apparitions,” “waking ESP, apparitions,” and “waking ESP, paranormal dreams, apparitions.” (3) Waking ESP and apparitions were highly correlated with shamanic variables but were generally not within shamanic variable correlational clouds. (4) Although waking ESP is highly correlated with schizophrenia symptoms, researchers have not uncovered major schizophrenia alleles. Failure to locate these alleles calls into question the sheep theory. (5) Cluster patterns suggest that the search for alleles associated with shamanic ritual will be fruitful. (6) Correlational mapping provides no evidence of a psi allele (waking ESP, paranormal dreams, PK). (7) Analysis provides a list of 16 variables most correlated with a “waking ESP, paranormal dreams, apparition” cluster. Although correlational mapping does not provide clear evidence for an ESP allele, these variables are possible allele markers. Pilot study results suggest theoretical revisions. A revised ritual healing theory hypothesizes that random genetic mutations are the source of anomalous experiences.
Recorded at the Society for Scientific Exploration Conference in Boulder, Colorado 2016.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</si>
  <si>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2Xq5EjyhMPM</t>
  </si>
  <si>
    <t>https://youtu.be/7EodhgGP5QY</t>
  </si>
  <si>
    <t>Exploring the Boundaries of Perception   Dale E. Graff</t>
  </si>
  <si>
    <t>I examine a range of unusual experiences to identify common elements and consider interpretations that may differ from those of the experiencer. A study of these experiences also provides insight into the boundaries of perception and the dualities of sensing and knowing.
These experiences include apparitions, hauntings, out-of-body experiences, near-death experiences, synesthesia, spontaneous healings, UFO sightings and abduction accounts. They are from personal incidents reported to me through numerous workshops and seminars and from my own informal experimental investigations and spontaneous experiences. Some insights regarding UFO incidents are from my access to the Project Blue Book files and the UFO hot line reports when employed by the Air Force as a civilian physicist at the Foreign Technology Division (FTD), from discussions about an astronaut’s UFO sighting when I was an aeronautical engineer on the Gemini space program and from my position as Chief of the Advanced Concepts Office when preparing responses to queries about UFO sightings and other unusual incidents sent to the Defense Intelligence Agency (DIA).
In my search for elements common to various unusual experiences I found that trauma had a role in some of the experiences and how they were perceived. Some had a symbolic or archetypal significance and some resembled lucid dreams. Some of the common elements were structural and had similar visual dynamics such as grids, and rotating indistinct imagery. I discuss the possible implications of these visual dynamics from a pattern recognition perspective and examine factors that relate to shifts in the boundaries of perception. I suggest that the mental state of lucid dreaming provides a convenient reference for evaluating a variety of experiences and discuss the role that psi, especially telepathy, has for various unusual experiences.
Different modes of psi such as telepathy, clairvoyance, remote viewing, precognition and macropsychokinesis (macroPK), support a holographic interpretation of reality. An interdisciplinary study of the boundaries of perception can lead to new paradigms for understanding the conscious-subconscious domain. Understanding macroPK from a holographic viewpoint may provide clues into material transfer mechanisms.
As we learn more about the boundaries of perception and our subconscious, our psyche, the more feasible it will be to understand a variety of experiences and to know when psi contact with others, either from terrestrial or from non-terrestrial sources has occurred.
Recorded at the 27th annual SSE Conference in 2008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</si>
  <si>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7EodhgGP5QY</t>
  </si>
  <si>
    <t>https://youtu.be/aRXlk26TcGc</t>
  </si>
  <si>
    <t>Rocks that Crackle and Glow - Predicting Earthquakes   Friedemann Freund</t>
  </si>
  <si>
    <t>10 years ago I reported in the JSE, 17, 37-71, 2003 about pre-earthquake signals, which the Earth produces prior to major seismic activity. Some of these signals have been reported for centuries, even millennia. The list is long and diverse: changing well water levels, changing water chemistry, ground-hugging fog, low frequency electromagnetic emission, earthquake lights from ridges and mountain tops, magnetic field anomalies, transient anomalous radiant temperature anomalies over wide areas as seen in satellite images, changes in the plasma density of the ionosphere, and strange animal behavior. There still is great confusion, how these pre-EQ phenomena are generated, how they are interconnected, and whether they are even real. Today, 10 years later, we know that these pre-EQ phenomena can be traced to a single process: the stress- activation of electronic charge carriers in rocks, positive holes, which consist of defect electrons associated with energy levels as the upper edge of the valence band, chemically O– in a matrix of O2–. Lying normally dormant, when the positive holes wake up, they have the amazing ability to spread out of the stressed rock volumes, traverse tens of kilometers of rocks from deep in the Earth crust all the way to the surface. When they arrive, the Earth surface begins to sparkle and glow. On the basis of insight into the fundamental solid state processes involved, we can now begin implementing a Global Earthquake Forecasting System – a momentous task that will need a broad collaboration across many scientific disciplines and a healthy dose of political will.
Recorded at the 33rd annual SSE Conference  in 2014 at the Hyatt Regency San Francisco Airport,
Burlingame, California,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</si>
  <si>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aRXlk26TcGc</t>
  </si>
  <si>
    <t>https://youtu.be/yAR30ES7o4o</t>
  </si>
  <si>
    <t>Self-Organized Design - Mindless, Yet Intelligent Natural-Selection    Igor Dolgov</t>
  </si>
  <si>
    <t>Igor Dolgov
Department of Psychology
New Mexico State University
The proponents of the intelligent design thesis argue, amongst other things, that the incredible variety of amazingly designed creatures on planet earth must imply the existence of an intelligent designer. This is a modern-day version of the watchmaker analogy, the classic and ineffective teleogical argument for the existence of God. The typical objection to this analogy is that complex artifacts /creatures can be produced by a mindless natural process, as exemplified by the infinite monkey theorem. In the present work, I present an argument for a mindless natural process, self-organization, to be the origin of an evolutionary process that appears intelligent. Additionally, I present a technique for computing the spectral coefficient of a time- series of mutations which would determine the degree to which the advantageous and deleterious mutations are self-organized. Rather than being a true objection to the watchmaker argument as applied to Earth’s biodiversity, this viewpoint illustrates that a mindless natural process could also be intelligent, and allows for natural selection and intelligent design to be mutually inclusive.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</si>
  <si>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yAR30ES7o4o</t>
  </si>
  <si>
    <t>https://youtu.be/eCX9HfSdxTM</t>
  </si>
  <si>
    <t>Plant Sensitivity to Human Emotion   Ben Bendig</t>
  </si>
  <si>
    <t>The question of plant consciousness made waves in the 1960s and ’70s with the publication of research by lie detector expert Cleve Backster (1968) and the popularization of his work in "The Secret Life of Plants" by Tompkins and Bird (1973). By measuring electrical resistance in the leaves of plants, Backster demonstrated that plants were sensitive to events in the environment, including threats to the plant, death of nearby organisms, and human interaction, particularly human emotions. The current research sought to replicate some of Backster’s findings, focusing on spontaneous emotion during human interaction. Plant electrical activity was measured with a GSR device during conversations involving the experimenter and acquaintances, using a plant that the experimenter had cared for (Schefflera Arboricola, Trinette variety), for a duration of more than two years.
Comparisons were made of activity during 4-second intervals of time with the presence of emotions (e.g., anger, surprise, embarrassment) versus 4-second intervals of no activity in the room containing the plant, revealing a highly significant difference. A comparison of the emotional intervals against all other human interaction intervals was also highly significant. Controls employed indicate that these differences are not due to temperature, sound, or movement. Movement artifacts are particularly important to control for, as nearby movement produces electrical changes in the leaves, even without contact. Interaction intervals with possible movement artifacts were excluded from the calculations.
The importance of genuine emotion in evoking these responses points to the necessity of ecologically valid and spontaneous situations for a proper scientific study of plant perceptual responses. Further work needs to be done to replicate findings about long-distance effects, as well as other “Backster effects” involving single celled organisms and human cells. Additionally, the nature of the signal and the reason for electrical manifestation of these responses are in need of further investigation.
Contact information: Ben Bendig, M.A., C.Phil, UCLA Department of Psychology, bbendig@ucla.edu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</si>
  <si>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eCX9HfSdxTM</t>
  </si>
  <si>
    <t>https://youtu.be/VCT5YETnxq4</t>
  </si>
  <si>
    <t>Protein Semiconductors in Relation to Insect Olfaction   Thomas M. Dykstra</t>
  </si>
  <si>
    <t>It has long been known that insects smell odors through the use of their antennae. It is also well established that detection occurs via tiny sensillae on these antennae. Beyond this, our understanding of insect olfaction is limited and research results are conflicting. The current paradigm is that odorants pass through tiny holes in the insect sensillae and diffuse through the sensillar lymph to eventually bind with a protein receptor on the dendrite. The current paradigm touts diffusion as the proposed mechanism. Although seemingly plausible, scientific investigation reveals that this is not possible. Diffusion alone is not fast enough since insect electrophysiologists report that odorant detection can occur in less than one millisecond. Further to this, no receptor-ligand binding has ever been shown and so the putative protein receptor remains elusive.
An alternative theory is that the insect sensillae act as dielectric waveguides picking up the energy or vibrational energies of the odorants. This theory bypasses the problem with diffusion, but does not have a clear mechanism. Energy coupling via the antennae is easy enough to understand using antenna theory, but the message is somehow eventually detected by the dendrites thus initiating a standard nervous impulse. This can be partially understood utilizing our current knowledge of protein semiconductors and rhodopsin.
Bacteriorhodopsin has been well-studied as a phototransducing protein with an extremely fast response time. The protein responds to electromagnetic energy in 1.61 picoseconds and possesses a recovery time of 10 milliseconds. In fact, 98% of the bacteriorhodopsin molecules reset within 20 milliseconds. In relation to insect olfaction, this recovery period is well within the recovery times reported in the scientific literature (several hundred milliseconds). Therefore, based on the temporal evidence, it is plausible that a similar mechanism might be at work in regards to insects.
The proteins most likely involved in insect olfaction include odorant receptor proteins and sensory neuron membrane proteins. The odorant receptor proteins are seven transmembrane proteins, similar to bacteriorhodopsin. However, sensory neuron membrane proteins are reported to be in higher concentrations than odorant receptors on the dendrite. Either of these proteins, or alternatively both proteins acting in concert, can be implicated as in vivo protein semiconductors. This new theory would help to explain how insects can detect odorants on the established temporal scale.
Tom Dykstra is Secretary of the SSE and is President of Dykstra Laboratories, Inc which is a laboratory devoted to electromagnetics and life. Tom’s background is in entomology with an emphasis on neurobiology. He is married to Karen, a Chicago native, and they have 3 children. 
Recorded at the 27th annual SSE Conference in 2008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</si>
  <si>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VCT5YETnxq4</t>
  </si>
  <si>
    <t>https://youtu.be/p9X8h_lweBU</t>
  </si>
  <si>
    <t>Beyond Water  What Makes the World Go ‘Round    Gerald H. Pollack</t>
  </si>
  <si>
    <t>Earlier, we showed that water contains a fourth phase, which generally bears negative charge. Evaporation involves fourth-phase water rising in the form of negatively charged aerosol droplets, while positive charges rise in the form of hydronium ions. The negative-positive combination may condense into clouds. In sunshine, the evaporated hydronium ions build high into the atmosphere, while at nighttime they hardly build at all; hence, horizontal charge gradients form at the day-night boundaries. Those charge gradients, I suggest, drive wind flow, and more generally may be the cause of wind. I suggest further that those persistent winds may help spin the earth endlessly on its axis.
Bio: Gerald Pollack received his PhD in biomedical engineering from the University of Pennsylvania in 1968. He then joined the University of Washington faculty and is now professor of Bioengineering. He is also Founding Editor-in-Chief of the journal, WATER, convener of the Annual Conference on the Physics, Chemistry and Biol- ogy of Water, and Executive Director of the Institute for Venture Science.
His interests have ranged broadly, from biological motion and cell biology to the interaction of biological surfaces with aqueous solutions. His 1990 book, "Muscles and Molecules: Uncovering the Principles of Biological Motion", won an “Excellence Award” from the Society for Technical Communication. His 2001 book, Cells, Gels and the Engines of Life, and his newest book, The Fourth Phase of Water: Beyond Solid, Liquid, and Vapor won that Society’s “Distinguished Award,” their highest distinction. The latter book went on to receive the World Summit Excellence Award.
Pollack received an honorary doctorate in 2002 from Ural State University in Ekaterinburg, Russia, and was more recently named an Honorary Professor of the Russian Academy of Sciences, and foreign member and Academician of the Srpska Academy. He received the Biomedical Engineering Society’s Distinguished Lecturer Award in 2002. In 2008, his colleagues chose him as the recipient of his university’s highest annual distinction: the UW Faculty Lecturer Award.
Pollack is a Founding Fellow of the American Institute of Medical and Biological Engineering and a Fellow of both the American Heart Association and the Biomedical Engineering Society. He received an NIH Director’s Transformative R01 Award. He was the 2012 recipient of the Prigogine Medal for thermodynamics of dissipative systems, and in 2014 he received the Scientific Excellence Award from the World Academy of Neural Therapy, as well as the Dinsdale Prize from the Society for Scientific Exploration. He has presented two TEDx talks on water. In 2015, he won the Brandlaureate Award, previously bestowed on notables such as Nelson Mandela, Hillary Clinton and Steve Jobs. In 2016, he was awarded the 1st Emoto Peace Prize. And, he appears briefly in the 2016 Travis Rice sports-action film, The Fourth Phase, named after his recent book.
Recorded at the Society for Scientific Exploration conference at Yale University, 2017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</si>
  <si>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p9X8h_lweBU</t>
  </si>
  <si>
    <t>https://youtu.be/jBB5t7Hgs2o</t>
  </si>
  <si>
    <t>Earthquake Forecasting in Vrancea   Andrei Apostol</t>
  </si>
  <si>
    <t>The Vrancea seismically active region of Romania, situated far from active plate boundaries, can be characterized by small–large intermediate-depth earthquakes and small–moderate normal depth ones. A bio-location methodology has been performed trying to map crustal faults in and around Vrancea. Bio-location measurements measured across tectonic faults and geomagnetic continuous recordings have been used in the last decade in order to correlate the data to the local and regional earthquake activity. Certain correlations had been claimed, but they have been rejected by mainstream geophysics, due to an after-the-fact subjective evaluation. As a result, a real-time evaluation and stress forecasting has been proposed and implemented during the years 2009–2012.
A stress forecasting of a large earthquake for a window of time October 22–26, 2011, was issued to the National Institute for Earth Physics (INFP), on October 21 at 10:00 AM. A large earthquake magnitude 7.2 was recorded in Van, Eastern Turkey, on October 23. Another stress forecasting was issued on January 10, 2012, at 10:00 AM, for a moderate intermediate-depth earthquake in Vrancea, in a window of time of six days. A magnitude 4.3 earthquake was recorded ten hours later. This time the bio-location anomaly started in the same day with a geomagnetic anomaly.
However, our data suggest such anomalies can be related to the resistivity anisotropy and magnetotelluric wave splitting (MWS) around crustal faults nearby and not to possible phenomena at the focal region, as previously reported. On the other hand, the resistivity anisotropy anomalies recorded around tectonic faults are possible related to stress variations in magnitude and direction observed before, during, and after moderate–large local and regional earthquakes. Finally, a valid earthquake prediction is not possible, but stress forecasting is able to offer some data before local and regional moderate and large earthquakes.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</si>
  <si>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jBB5t7Hgs2o</t>
  </si>
  <si>
    <t>https://youtu.be/v-IL-xccz5Y</t>
  </si>
  <si>
    <t>Do Atmospheric Aberrations Precede Seismic Activity    Marsha Adams</t>
  </si>
  <si>
    <t>Many anecdotal accounts exist of aberrant atmospheric colors, rainbows, and light flashes prior to seismic activity but few have been recorded. A collection of optical anomalies which occurred prior to seismic activity will be presented. These include: this author's film pictures from the early 1980's that show reddish hue sky color changes prior to local earthquakes in the San Francisco Bay Area. A "fire rainbow" in Sichuan China that occurred just 30 minutes before the 2008, M7.8 earthquake. Flashes of light recorded on video in a clear sky prior to an earthquake swarm near the CA-OR border. An anomalous mirage seen from the air over the San Francisco Bay area the day after the Livermore 1980, M5.8 quake. Dramatic changes in the sky color in Sedona Arizona, prior to the April 4, 2010 Guadalupe Victoria Baja M7.2 quake (approximately 250 miles from Sedona). Subsequent similar sky color changes prior to major Baja aftershocks and other notable seismic activity. Various components of the optical spectrum will be explored as well as possible mechanisms for the aberrations.
Marsha Adams is the President of the non-profit International Earthlight Alliance (IEA). IEA's goal is to make science more user-friendly through the study of anomalies. Originally trained in chemistry and biology she broadened her knowledge to geophysics and specializes in interdisciplinary research. In her 13 years in medical research, she has published several pioneering papers such as co-authoring a publication with Stanford's Norman Shumway that launched the popularity of coronary bypass surgery. She pioneered the concept that earthquakes could be forecast by monitoring extremely low frequency EM, and constructed the first civilian monitoring station to do so in the late 1970s. She was part of the Remote Viewing (RV) project at SRI International (where she also worked as a Sr. systems analyst) . She published two papers showing that RV results were influenced by the ambient geomagnetic field.
Marsha Adams investigates influences of the measurable geophysical environment on biological processes. She has examined databases of tens of thousands of cases of biological data correlating them with solar-terrestrial activity. She goes on world wide expeditions to measure sacred sites, earthlight sites, effigy mounds, Mexican pyramids, geopathic zones, and even crop circles. She has assembled a geophysical observatory in Sedona, AZ to study earthlights and other anomalies that exist in the area.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</si>
  <si>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v-IL-xccz5Y</t>
  </si>
  <si>
    <t>https://youtu.be/KJvy6FgQRNY</t>
  </si>
  <si>
    <t>Challenging the Insect Olfaction Paradigm   Thomas M. Dykstra</t>
  </si>
  <si>
    <t>Entomology textbooks report that a given insect smells an odorant when the odorant passes through tiny holes in the insect’s sensillae, latches on to an odorant binding protein, is transported across the sensillar lymph via diffusion, and then somehow binds with an odorant receptor on the dendritic membrane.
If obeying the laws of diffusion, the odorant cannot reach the dendritic membrane in time. Therefore, in an attempt to speed up the process, electrostatic attraction is brought forward as a new mechanism. After analysis of charges on the dendritic membrane (positive) as well as the charges on pheromone binding proteins (highly positive), electrostatic repulsion is instead determined to be occurring, further invalidating the textbook paradigm.
Research with frog oocytes (eggs) has revealed that odorants can activate (via ion flow) the oocyte, once insect odorant receptors are expressed in its plasma membrane. Activation definitely occurs, but binding has not been demonstrated, only assumed. Since binding is all but impossible in vivo, the question remains as to how the odorant activates the receptor in vivo, and in vitro, and if the mechanism is the same for each. Adding to the doubt, the binding sites on the odorant receptor have not been determined yet.
Research with liposomes has also revealed that odorants can activate the artificial membrane when insect odorant receptors are expressed in its membrane. However, this effect was also demonstrated with non-odorant receptor proteins where binding is not at all likely. If binding cannot reasonably occur, then maybe activation of the odorant receptor is occurring at a distance. If at a distance, then electromagnetics may be implicated.
The transfer of electromagnetic energy is assisted by certain media. An ionic solution can provide the necessary medium. All biological tissues contain ionic solutions. Not only does this include the insect sensilla, but the insect effectively protects this particular ionic solution from corruption via supporting cells and biological pumps. In addition to the usual salts found within living organisms, there is also the added charge benefit of the aforementioned binding proteins. Supporting evidence for charged media in arthropod sensillae comes from crustaceans, as well as from the frog oocytes and the liposome research mentioned above. In each case, activation either occurs with a charged medium, or increases in intensity with an increasingly charged medium.
Unable to satisfy the current theory of insect olfaction using physical laws, and in light of the evidence brought forward by frog oocytes and liposomes, a new theory needs to be proposed. Support for an electromagnetic theory is presented from a wide variety of sources so that a cross disciplinary approach may enable olfactory scientists to investigate this process further.
Bio: Thomas Dykstra is owner of Dykstra Laboratories, Inc., based in Gainesville, FL, USA. The laboratory is devoted to research and development in the field of bioelectromagnetics (how electromagnetic fields influence life). Mr. Dykstra has consulted with engineers, agricultural scientists, academic institutions, government agencies, and private companies. He has traveled internationally to present lectures on diverse topics covering entomology, olfactory physiology, biophysics, paramagnetism, neurobiology, and antennae.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</si>
  <si>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KJvy6FgQRNY</t>
  </si>
  <si>
    <t>https://youtu.be/1vZ124KXqSw</t>
  </si>
  <si>
    <t>Why Not Sasquatch    Samuel Webb Sentell</t>
  </si>
  <si>
    <t>Bigfoot/Sasquatch continues to be an area of great interest in our culture while science steadfastly resists examination of the anecdotal data in any comprehensive way. This paper uses the term Sasquatch to represent the purported biological species and Bigfoot to represent the cultural phenomena. Bigfoot phenomena are sometimes hoaxed but hoaxing can be studied within social psychology. Nevertheless, Bigfoot phenomena are not all hoaxes. Bigfoot is also an archetype of the human collective unconscious and can be studied within psychoanalytic, neuroethological and phenomenological disciplines. Phenomenological or psychoanalytic research is historically discounted by zoology which also rejects Sasquatch as a species. Yet, Sasquatch is now considered a “de facto” species by a small but increasing number of scientists. 
I propose that the problem with Bigfoot/Sasquatch phenomena is lack of orthogonality within one discipline. The blurred boundaries between the social psychology of hoaxing, and the archetypal and biological areas of inquiry leave scholars feeling vulnerable or confused. As such, academics often refuse to peruse the existing anecdotal data and furthermore make irresponsible public statements that are verifiably false in assessing this area of scientific inquiry.
This paper reviews one such example of a false irresponsible public statement made by a scientist reporting on the status of current research on Sasquatch. This scientist stated unequivocally that no scientist to date has ever discovered scat or hair that might be from a Sasquatch. This paper seeks to use this erroneous public statement to reject the implied hypothesis that no scientist to date has ever found scat or hair that might be from a Sasquatch. 
This writer is one such scientist, who has indeed found anomalous scat and hair as well as other anecdotal evidence supporting the possibility of Sasquatch. This paper presents photographic evidence of possible Sasquatch scat and hair previously submitted for lab examination that has not been found thus far to be another known species. I discuss submission of my hair samples to the newly developing Sasquatch DNA database and implications. Additionally, I provide other additional anecdotal photographic evidence in support of the possibility of Sasquatch and discuss other currently promising related research methodologies.
Sasquatch because of their similarity with humans, pose new and novel problems for research methodology and ethics. Sasquatch research may influence humans to consider new approaches in ecology and ethology. What are our implied human obligations about protection of the niche occupied by this purported species ? Can Sasquatch ethically refuse to participate in Sasquatch research? Certainly, science needs to reconsider the traditional appropriateness of harvesting a specimen if they appear to be hominid. Bigfoot/Sasquatch research may ultimately contribute to the shifting of some old paradigms of research, ethics and ways of knowing in the academic world.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</si>
  <si>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1vZ124KXqSw</t>
  </si>
  <si>
    <t>https://youtu.be/DMXh-HUi16k</t>
  </si>
  <si>
    <t>Greenhouse Gases and Climate Change    Pieter Tans</t>
  </si>
  <si>
    <t>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
The SSE provides a forum for original research into cutting edge and unconventional areas. Views and opinions belong only to the speakers, and are not necessarily endorsed by the SSE.</t>
  </si>
  <si>
    <t>DMXh-HUi16k</t>
  </si>
  <si>
    <t>https://youtu.be/8oWR2M5cmNM</t>
  </si>
  <si>
    <t>The Natural Climate Pulse   David Dilley</t>
  </si>
  <si>
    <t>The United Nations Intergovernmental Panel on Climate Change (IPCC), media and governmental agencies, often release alarming news snippets of climate research based on a very brief history of Earth’s climate (100 years). In the process, they disregard natural climate cycles that Earth has experienced during the past half million years, and insinuate human activity (especially carbon dioxide levels) is causing severe weather events that have never happened before.
We have all experienced severe weather, and can recall similar situations in the past. These are called climate cycles. A good example is the historical tornado outbreak killing nearly 1,000 people in the mid 1950s and again in 2011. There is also the historical Mississippi River Flood of 2011 and four other historical floods during the past 90 years. Generally speaking, droughts, blizzards, heat waves, major hurricane landfalls, major earthquakes, and volcanic eruptions continue to recur in well-defined cycles.
Global Weather Oscillations Inc. (GWO) formed in 1991 with the specific understanding that weather and climate occurs in cycles. If you understand the natural mechanisms that control climate oscillations, you can predict climate cycles well into the future, but what about global warming? Is it caused or greatly exacerbated by human activity? Is carbon dioxide really a bad gas as suggested by the IPCC? Does it perpetuate warming and change Earth’s climate forever? Or, is it more likely that Earth is merely experiencing a natural global warming cycle, and the current high levels of carbon dioxide is just a natural cycle, even highly beneficial for photosynthesis and the resulting oxygen production?
All of these points will be discussed in light of mainstream research, as well as new climate cycle research by GWO and other research groups. Much of this information has not been disseminated to the general public by the media, Federal Government or the universities. Instead of snippets, Mr. Dilley’s presentation provides a step-by-step guide through Earth’s Natural Climate Pulse during the past half million years. We will examine nearly 2,200 cycles during the past half million years, including the interstadial warm cycles that occur approximately every 116,000 years, and the 10,000-year carbon dioxide cycle. The temperature cycles, carbon dioxide cycles, and natural mechanisms will all be tied together in order to provide a complete picture of Earth’s climate in the past, and into the future.
Bio: Mr. Dilley is a Meteorologist with over 40 years of climate/weather research and forecasting experience. He is CEO of Global Weather Oscillations Inc. (GWO). He is the author of the peer reviewed eBook Global Warming–Global Cooling, Natural Cause Found, and the booklet Earth’s Natural Climate Pulse. Mr. Dilley’s research isolated one of the main drivers of climate cycles, and he has incorporated these findings into climate forecasting models. The models forecast hurricane landfalls and the El Niño up to four years in advance, historical major earthquakes, and other earth/climate cycles. He is a member of the American Meteorological Society (AMS), the National Weather Association (NWA), former Meteorologist with the National Weather Service, former Co-Host of the radio talk show “the Politically Incorrect Weather Guys,” and will be appearing in the documentary film “the Boy Who Cried Warming” to be released during the winter of 2012. Contact: davidgwo@aol.com, www.GlobalWeatherCycles.com.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</si>
  <si>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8oWR2M5cmNM</t>
  </si>
  <si>
    <t>https://youtu.be/nJOhCE6mdNA</t>
  </si>
  <si>
    <t>Heart Rate Variability and Earth’s Cosmic Environment   York Dobyns</t>
  </si>
  <si>
    <t>York Dobyns (presenting co-author) received his Ph.D. in Physics from Princeton University in 1987 and has been a Full Member of the SSE since the early 1990s. He worked at the Princeton Engineering Anomalies Laboratory from late 1987 until its closure in early 2007. Since then he has worked for several research projects at Princeton and elsewhere. Currently he is doing software development and database management for the Kentucky Cancer Registry while serving part-time as an analytical consultant for the HeartMath Institute.
Recorded at the 34th annual SSE Conference  in 2015 at the Hilton Washington DC/Rockville hotel.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</si>
  <si>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nJOhCE6mdNA</t>
  </si>
  <si>
    <t>https://youtu.be/6J1Ynd1OJWQ</t>
  </si>
  <si>
    <t>Panel Discussion - Global Warming   SSE meeting</t>
  </si>
  <si>
    <t>Panel Discussion — Global Warming | SSE meeting
Moderator: Charlie Tolbert
Panel: Henry Bauer, David Dilley, Pieter Tans, Gifford Miller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</si>
  <si>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6J1Ynd1OJWQ</t>
  </si>
  <si>
    <t>2019 11 08</t>
  </si>
  <si>
    <t>https://youtu.be/hgxIZRo_YKk</t>
  </si>
  <si>
    <t>Transformational Effects of Learning Controlled Remote Viewing   Dominique Surel</t>
  </si>
  <si>
    <t>This presentation addresses the transformational impact that learning CRV can have on a viewer’s consciousness and sense of reality. The actual experience of traveling in the time-space matrix has a dual implication: the impact on brain restructuration, and state of consciousness. The presentation explores the process of accessing non-local information to include research findings in neuroscience (brain plasticity) and quantum physics. Verbatim comments from CRV learners and operational viewers about their transformational experience will be presented.
Over time, the CRV protocol creates a communications channel and a language between the conscious and the unconscious mind. By keeping the conscious busy with administrative type chores, the door of the unconscious is then free from interference and the viewer can travel into the time-space matrix and retrieve information. Freeing up the unconscious and expanding the aperture creates new experiences for the individual who will see and feel impressions from different time-space-event environments. It is to be expected that the viewer’s perceptions and reference points in life would then be affected.
Many CRV learners report increased clarity in decision-making and assessing situations, as well as increased positive synchronicities in their lives, and an increase in intuitive insights. The CRV experience is different than lucid dreaming or time-traveling in an altered state. The controlled remote viewer is in a state of alertness and fully conscious while following the protocol of the session.
Dominique Surel holds a Doctoral degree in Organizational Leadership, and an MBA. While living in Paris and London, she worked for over 15 years as a consultant for global corporations in strategic positioning. She also trained in Controlled Remote Viewing (CRV) to the Advanced Level with the original military viewer Lyn Buchanan. For over ten years her operational work has focused on business applications, police work, and personal development. She has been a professional radiesthésiste for over 15 years, and is a Professor at Energy Medicine University where she teaches CRV, Intuitive Intelligence, and Spiritual Leadership. She lectures internationally and conducts workshops and trainings on developing and applying Intuitive Intelligence.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</si>
  <si>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hgxIZRo_YKk</t>
  </si>
  <si>
    <t>https://youtu.be/ilwba18qu4M</t>
  </si>
  <si>
    <t>Quantum Mechanics, Remote Viewing, and Time   Courtney Brown</t>
  </si>
  <si>
    <t>Wheeler's delayed-choice experiment demonstrates that observation can influence the behavior of quantum phenomena backward in time. That is, prior to the time at which a decision is made regarding whether or not to observe a quantum phenomenon, the phenomenon's behavior is influenced such that it is in correspondence with the subsequent decision. Remote-viewing experiments have been conducted that parallel Wheeler's delayed-choice setup. In these experiments, remote-viewing sessions were conducted in a lengthy public demonstration of remote viewing using full scientific controls. Targets were chosen from a pool by a truly random and publicly known event after the remote-viewing sessions were conducted and the data made publicly available in encrypted format. Passwords to decrypt the remote- viewing data were made available online to the public only after the targets were assigned to all remote-viewing sessions, as determined by the publicly known random event. Thus, the target assignment process works by having a truly random process determine which target is assigned to each of the remote-viewing sessions, and this happens significantly after the times at which the remote-viewing sessions are conducted. While precognition is a frequently studied aspect of psi phenomena, this lengthy set of public experiments allows for the collection of a sizable body of data for each individual target using structured data-collection procedures under generally optimal viewing and experimental conditions. This enables a thorough objective and statistical comparison between the remote-viewing data and the target characteristics. The results of this set of experiments offer strong support for a quantum mechanism that mediates the remote-viewing experience, since no classical mechanism is known to be capable of replicating the phenomenon. This presentation proposes an explanatory linkage between the precognitive remote-viewing experience and Wheeler's delayed- choice experiment.
Recorded at the 27th annual SSE Conference in 2008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</si>
  <si>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ilwba18qu4M</t>
  </si>
  <si>
    <t>https://youtu.be/W3UZ4M7n1Pk</t>
  </si>
  <si>
    <t>Machine Mediated Remote Viewing   Erik Maddocks</t>
  </si>
  <si>
    <t>Remote viewing is well established using human subjects drawing or describing perceived information about a location or object, without ever having directly observed it. Psychokinesis is well established using humans to affect a random event generator (REG) output. If these concepts are combined, remote viewing can be carried out using human subjects unconsciously producing images via a local REG.
Exploitation of the capability to influence a completely automated REG output might allow for the further removal of the experimenter from the psi experiment. This may mitigate the psi “experimenter effect”, so long as the experiment is designed in such a way as to minimize the experimenter contact with the subject and the subject’s experimental data.
An experimental setup was developed that allowed for the combining of remote viewing and psychokinetic influence of REG outputs. The experiment consisted of two collections of data. In one case subjects were instructed to remote view hidden targets randomly selected by the subjects themselves while data were collected from a local REG device. The other consisted of psychokinesis data where the subjects were instructed to focus or concentrate on visible targets randomly selected by the subjects themselves while data were collected from a local REG.
The experiment employed a forced-choice protocol to simplify the judging of the experimentally produced data. A fixed set of targets was used and all machine-created images were judged against those fixed targets. In the judging procedure, the experimenters were given a set of possible targets, and ranked the targets from most like the machine-created image to least like it. There were always four decoys along with the target, giving a 20% hit rate by chance, over all trials.
This experiment was run in two separate groups. The first group, from a class experiment, had a total of 60 trials. producing a z-score of 2.33 for a p-value of 0.01 (1 tailed), and 0.02 (2 tailed). The second group, from an expanded follow-up experiment, had a total of 128 trials producing a z-score of 1.68 for a p-value of 0.05(1 tailed), and 0.09 (2 tailed). The first group of 60 trials showed statistically significant results while the second group of 128 trials only showed a 1 tailed significance.
The results provide evidence that remote viewing information can be captured with an inanimate system that samples noise. The first experiment was carried out in Edges of Science, a course on the science of psi at the University of Colorado.
Erik Maddocks is an RF Engineer with FIRST RF Corporation, where he designs antennas and antenna systems for the U.S. Department of Defense. Erik was a graduate student at the University of Colorado at Boulder studying electromagnetics, where he investigated the characterization of the atmosphere for millimeter wave SATCOM links. Erik received his bachelors of Science degree in Physics from Southern Oregon University in 2008 and MS in Electrical Engineering from University of Colorado at Boulder in 2014. 
Sean Flodberg earned his BSEE from the University of Colorado at Boulder in 2013.
Garret Moddel is a professor of Electrical, Computer, and Energy Engineering at the University of Colorado. Along with quantum engineering of new energy conversion technologies, his research group investigates psi phenomena. Recently he served as president of the SSE, and prior to that, president &amp; CEO of Phiar Corporation, a high-tech start-up company. Garret earned a BSEE degree from Stanford and MS and PhD degrees in Applied Physics from Harvard. moddel@colorado.edu.
Recorded at the Society for Scientific Exploration Conference (2014)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</si>
  <si>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W3UZ4M7n1Pk</t>
  </si>
  <si>
    <t>https://youtu.be/VtEwPAr-xg4</t>
  </si>
  <si>
    <t>What Remote Viewing Tells Us about Extraterrestrials and UFOs   Simeon Hein</t>
  </si>
  <si>
    <t>Since the inception of the military remote viewing program in the 1970's, remote viewing has been used by government and civilian viewers to learn about a range of phenomena including esoteric subjects. This has sometimes included viewing of extraterrestrial activity and UFOs. Some of the original military and SRI viewers, including Pat Price and Ingo Swann, viewed such subjects either for their own interest or, unofficially, for the U.S. Government. Many civilian viewers and groups, like the Farsight Institute, viewed the same phenomenon from many different perspectives. 
Recent RV activity has focused on more specific aspects of the phenomena like UFO crash retrievals. What do these RV sessions tell us about the nature of the UFO phenomenon and the extraterrestrial presence. Is the data from such research scientific or accurate? Can it be verified? This talk will focus on showing what such remote sessions look like, what their defining characteristics are, whether we should trust such data, and what this information suggests about a possible extraterrestrial presence on Earth.
Dr. Simeon Hein has Ph.D. in sociology. His areas of interest include nonlinear research methods, complexity theory, and subtle energies. He has taught Resonant Viewing at the Institute for Resonance since 1997. His books include Opening Minds: A Journey of Extraordinary Encounters, Crop Circles, and Resonance and Planetary Intelligence.
Recorded at the 27th annual SSE Conference in 2008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</si>
  <si>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VtEwPAr-xg4</t>
  </si>
  <si>
    <t>https://youtu.be/BiAeqTe_kAA</t>
  </si>
  <si>
    <t>Why ESP is Consciousness’ only Hope   Paul Smith</t>
  </si>
  <si>
    <t>In 1996 at the second Tucson consciousness Conference, Susan Blackmore maintained that psi tells us nothing about consciousness. I will argue that this claim is mistaken, and make a case for psi -- especially the form of ESP (or “anomalous cognition”) -- as the last real defense available for resisting attempts to define all human mentality (including consciousness) as being strictly physical.
Paul H. Smith is a retired US Army intelligence officer and Desert Storm veteran, and an alumnus of seven years in the military's StarGate remote viewing program. He is author of "Reading the Enemy's Mind: Inside Star Gate -- America's Psychic Espionage Program" (a Readers Digest "Editor's Choice," and book bonus feature in the March 2006 issue). With undergraduate and masters degrees in Middle East studies, Smith is now a doctoral candidate in philosophy at the University of Texas at Austin, writing on philosophy of mind, philosophy of science, and consciousness. He is the president and chief instructor of the for-profit Remote Viewing Instructional Services, Inc., and is also this year's president for the non-profit International Remote Viewing Association.
Recorded at the 27th annual SSE Conference in 2008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</si>
  <si>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BiAeqTe_kAA</t>
  </si>
  <si>
    <t>https://youtu.be/yYGKTpMjLdg</t>
  </si>
  <si>
    <t>Predicting the 2016 U.S. Election Using Remote Viewing   Debra Lynne Katz</t>
  </si>
  <si>
    <t>In this double blind Associative Remote Viewing Project, 41 moderate to highly experienced Remote Viewers were tasked with describing a feedback photo they would see at a future date. The photo was to be associated with the winner of the 2016 U.S. Presidential Election. Researchers compared the remote viewers written transcripts to a set of four photos – two associated with to the Republican and Democratic frontrunners, one with a third party candidate option and one with an impossible option that served as the control group. A formal prediction was is- sued for a short period with some viewers being exposed to it and some not, in order to assess whether exposure to a potentially wrong prediction might result in displacement to the wrong photo. Other variables such as viewer preferences and voting behaviors were also assessed. Based on the suggestion to reject the null hypothesis during the hypothesis test summary a Wilcoxon test was conducted to assess the judge’s scoring value of viewer transcript across photos. The results indicated a significant difference. The mean of the ranks of Hilary (the popular vote front-runner) was 13.71, while the mean of the ranks in favor of Trump (the electoral vote front-runner) was 17.28. Results indicated that rather then describing the photo the remote viewers consciously saw at the future date, they instead tuned into photos they would never see. 
Why did this happen? Is a large group consensus based approach really the best to
use in projects such as these? And what does this mean for the future of Associative Remote Viewing and other parapsychology projects that encounter similar incidents of displaced psi despite what seems to be a logical and theoretically sound design? A possible PK event that happened during the course of judging and issuing the prediction will also be discussed.
Bio: Debra Lynne Katz, M.S.W., is currently a Ph.D Student at University of West Georgia in the Psychology Department. She is the author of three popular books on Psychic Development (You Are Psychic; Extraordinary Psychic, and Freeing the Genie Within, formerly published by Llewellyn Worldwide Publishing and republished by Living Dreams Press). Debra has published studies on remote viewing (four of which will be published in 2017) and has presented full papers at two PA conventions to date (in Concord, CA., and Viterbo, Italy) as well as at the International Remote Viewing Association Conferences and Applied Precognition Project Conferences. She is a two-time recipient of the IRVA/IRIS Warcollier Research Award/Grant and the current co-chair of the award with Dale Graff. She runs the International school of Clairvoyance. She is a board member on the Kari Beem Research Foundation. She is a member of several parapsychology organizations. Her website is: www.debrakatz.com
Recorded at the Society for Scientific Exploration conference at Yale University, 2017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</si>
  <si>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yYGKTpMjLdg</t>
  </si>
  <si>
    <t>https://youtu.be/GsrU-afKLYk</t>
  </si>
  <si>
    <t>Remote Viewing the Universe   Alexander Trofimov</t>
  </si>
  <si>
    <t>N.A. Kozyrev, an eminent Russian astrophysicist, gave proof of the unique possibility of researching the space without being constrained by the speed of light. According to his theory, cosmic consciousness of the human observer can instantly travel from one point of the Universe to another. To do this it is essential that a zone of energy time compaction be created around the observer. 50 years after the first human space flight (Yurii Gagarin, April 12th, 1961) we had to experimentally prove a different way of cosmic traveling in Kozyrev's space.
The first trial of energy-time compacting Kozyrev's mirrors was conducted 1990-1991 in the Far North - the region where, as Kozyrev assumed, time changes its direction allowing access to the future. It was shown that a laser ray sent from the mirrors and directed at the Moon can instantly transfer information to the Moon thus allowing hundreds of people on Earth to receive this information. The photograph of the Moon was one of the objects of the experiment conducted by ISRICA in Kozyrev's Mirrors June 19th, 2001. During the experiment several energy objects were recorded on film while revolving around the head of one of the participants (Kaznacheev V.P, Trofimov A.V., 2008).
During the sun eclipse that took place on March 22, 2006, Kirlian photopolaroid device made a record of a cone of light with a coded matrix that contacted field structure of the operator in Kozyrev's Mirrors. At the time of the full solar eclipse in Novosibirsk on August 1, 2008 Doctor T.Kuznetsova laid out the specifics of a module that was replicated August 10, 2008 when using a cosmophysical hologram they managed to get digital photographs of certain photonic energy objects (possibly field forms of life) that are unknown to modern science. During the solar eclipse on June 22, 2009, with the use of a holographically altered water it was discovered that heart rates of the participants of the experiment who volunteered to observe the eclipse synchronized with each other. There were volunteers from Novosibirsk, Tashkent (Uzbekistan) and Beijing (China).
Researchers from ISRICA were able to give on 2010 -11 years descriptions of moonscape and various objects on and under the surface of the Moon; the information about these objects is being constantly supplemented and systematized. These descriptions were obtained by ISRICA researchers within the framework of "Remote Viewing" method from the compacted energy- time zone in Kozyrev's mirrors. It seems that the promising new holographic mirror technology can be used to synchronically monitor near and deep space, various paleoastronomical objects on the Earth (according to N. A. Kozyrev's 'the past and the future in the present' formula), as well as searching for remote contacts with extraterrestrial civilizations.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</si>
  <si>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GsrU-afKLYk</t>
  </si>
  <si>
    <t>https://youtu.be/hpz0bRTTSNU</t>
  </si>
  <si>
    <t>Remote Viewing the Future  Hot Controversies   Panel</t>
  </si>
  <si>
    <t>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</si>
  <si>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hpz0bRTTSNU</t>
  </si>
  <si>
    <t>2019 10 29</t>
  </si>
  <si>
    <t>https://youtu.be/67fR7fTJHhs</t>
  </si>
  <si>
    <t>The Cult of the Meaningless Coincidence   James Clement van Pelt</t>
  </si>
  <si>
    <t>In contemplating the mysteries of telepathy, remote viewing, past lives, out-of-body and postmortem experiences, and the like, what seems equally mysterious is the unaccountable lack of official interest in the investigation of such anomalous phenomena—“anomalous” because they cannot be accounted for by the prevailing model of reality. If there is any chance that the generally accepted model of reality— the regnant paradigm— is radically incomplete, or considerably distorted, or centered in the wrong spot (once again); or that the mortal veil may be permeable to some degree; or that there may be more to each of us than a brain doomed to rot inside its skull when one of its critical processes fails; or that we are not alone in a cosmic sense, or even in the ultimate sense— if there is any chance that any such hypothesis can be validated or falsified by empirical research beyond reasonable challenge, then what other research topic could promise a more potentially fruitful outcome? As Feynmann put it, “The thing that doesn’t fit is... the most interesting.”
What keeps such phenomena— especially those that challenge the causal closure of physical reality and the limits of physical mortality— from being universally deemed among the most important research topics in the world can be accounted for in the way belief systems compete for predominance in the cultural ecology. When a religion is maximally successful, it becomes essentially transparent: “just the way things are”. Its unacknowledged presuppositions filter out beliefs that could challenge it, resulting in precisely the situation encountered in the contemporary attitude toward the study of anomalous phenomena.
Using an extension of meme theory, this presentation discloses the filters that work to keep science safely distant from the frontier where experiential anomalies pose their mysteries, and reveals how they operate to suppress challenges to the “transparent faith” that establishes and safe- guards the regnant paradigm. At first they seem beyond challenge—“just the way things are”—even insignificant. Yet they define the legitimate boundaries of science in the modern era and keep us confined there, forbidden to delve into the most magnificent mysteries. By examining the effects and challenging the validity of these filters, the way to that which is “the most interesting” opens before us.
Bio: James Clement van Pelt co-founded Yale’s Initiative in Religion, Science &amp; Technology, coordinating its Working Group in Religious and Spiritual Perspectives on Bioethics for Yale’s Interdisciplinary Center for Bioethics, the Synchro Project studying the experience of meaningful coincidence (synchronicity) and five international conferences at Yale engaging leading Western scientists, philosophers, anthropologists, and religious studies scholars. He has authored, coauthored, and contributed to numerous articles and books, including Venceremos Brigade (Simon &amp; Schuster), Different Cultures, One World (Rozenberg) and Seeking Home in a Strange Land (in press). His academic interests center on the anthropology of consciousness, theologies of technology, social revolution theory, and consciousness studies, with special interest in the metaphysics of experience and the teleology of technology.
Recorded at the Society for Scientific Exploration conference at Yale University, 2017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</si>
  <si>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67fR7fTJHhs</t>
  </si>
  <si>
    <t>https://youtu.be/d4ZGuoao4kg</t>
  </si>
  <si>
    <t>The Disconnect between Reality and Contemporary Science   Henry H. Bauer</t>
  </si>
  <si>
    <t>Contemporary pronouncements by official agencies and by professional associations and their journals about matters of science, including issues of great public importance, have become significantly contrary to the actual facts on an increasing range of topics. This seems incredible in light of the historical successes of science which led to the widespread view of modern science as evidence-based and self-correcting. But that view fails to recognize the degree to which “science” has morphed from the vocation of a relatively small number of intellectual entrepreneurs to a vast enterprise driven by motives other than truth-seeking, enmeshed in a host of institutional as well as personal conflicts of interest. A vicious circle: Minority views are dismissed because “Science” is always trusted, thereby suppressing the evidence that “Science” is not always to be trusted. HIV/ AIDS is an outstanding illustration of officially accepted views persisting for decades despite being obviously contrary to fact.
Henry Bauer is Emeritus Professor of Chemistry &amp; Science Studies and Emeritus Dean of Arts &amp; Sciences, Virginia Polytechnic Institute &amp; State University (Virginia Tech). Earlier he worked at the Universities of Sydney, Michigan, Southampton, and Kentucky. Austrian by birth, he was educated in Australia and became a US citizen in 1969. His publications include a dozen books; CV with full details at www.henryhbauer.homestead.com. His interest in heterodoxies began with the Loch Ness Monster, which led to learning about the Velikovsky Affair, which led to acquaintance with Marcello Truzzi and introduction to and joining with the founders of SSE.
Recorded at the 34th annual SSE Conference  in 2015 at the Hilton Washington DC/Rockville hotel.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</si>
  <si>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d4ZGuoao4kg</t>
  </si>
  <si>
    <t>https://youtu.be/pIyKNM0Gdl8</t>
  </si>
  <si>
    <t>Subjective Experience and “Paranormal” Phenomena   Charles F. Emmons</t>
  </si>
  <si>
    <t>What is the importance of subjective experience in the study of anomalous or “paranormal” phenomena? Although Greeley found that “the paranormal is normal,” or widely experienced even in American society, subjective experience is typically dismissed as “anecdotal evidence” in mainstream normal science. This rejection of the subjective is strongest in laboratory science that depends upon objective observation external to the experimenter. Thus the behavioral psychologist Watson could say in the 1920s that “there can be no such thing as consciousness.” With the revival of interest in consciousness due in part to modern neuroscience, we can still not observe consciousness objectively or even know whether it is located entirely in the brain. Indeed there are persistent reports suggesting that consciousness may be nonlocally connected to distant objects or intelligences. Studies of subjective experience in combination with neuroscience (as in lucid dreaming studies) may be a way to get beyond the impasse.
However, researchers willing to admit subjective evidence of paranormal consciousness risk being labeled deviant scientists. Typically paranormal researchers have had their own anomalous experiences that motivate them to run the risk. Especially some anthropologists and other social scientists who have been trained in scientific methodologies for studying subjective human experience have contributed to an intellectual movement that is taking subjective paranormal experiences more seriously as ontological clues instead of merely bracketing them as cultural beliefs. Experiential source theory (vs. cultural source theory) is indicative of this approach. Abandoning the myth of scientific objectivity and exploring the insights provided by subjective experience can contribute to a holistic approach in the study of consciousness and of other scientific anomalies (e.g. UFO sightings) that have a human experiential component.
Recorded at the 33rd annual SSE Conference  in 2014 at the Hyatt Regency San Francisco Airport,
Burlingame, California,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</si>
  <si>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pIyKNM0Gdl8</t>
  </si>
  <si>
    <t>https://youtu.be/ChBGX-UvwTI</t>
  </si>
  <si>
    <t>Patterns in the Acceptance Rejection of Anomalies   William F. Bengston</t>
  </si>
  <si>
    <t>I recently administered an email survey to 488 present and 1471 former SSE members, asking about their acceptance or rejection of ten selected anomalies that have been featured in our publications and conferences. Respondents were also asked about the extent of their knowledge of each of these anomalies, and whether their opinions have been influenced by published work, personal experience, or presentation by a credible authority. Background questions included degree and area of advanced training, whether they are actively involved in conventional and anomalies research, and whether they regularly read our publications.
349 respondents claimed to be current members, and 79 self reported themselves as former members, for a total of 428 usable responses. These response data are analyzed to determine the degrees of acceptance/rejection of the various anomalies and the predictors of opinion. These predictors supply the basis for understanding how individuals shift their interests towards anomalies, as well as providing suggestions for potentially increasing interest in anomalies research.
Bill Bengston is a professor of sociology at St. Joseph’s College in New York, and President of the SSE. His research has produced the first successful full lifespan cures of transplanted mammary cancer and methylcholanthrene induced sarcomas in experimental mice by “energy healing” techniques that he helped to develop. He has also investigated assorted correlates to healing such as geomagnetic micropulsations and EEG harmonics and entrainment.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</si>
  <si>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ChBGX-UvwTI</t>
  </si>
  <si>
    <t>https://youtu.be/S9gYiws2HyQ</t>
  </si>
  <si>
    <t>Science of Subjectivity – Key to understanding the nature of Reality   Maria Syldona</t>
  </si>
  <si>
    <t>Emphasis on the subjective in scientific research, especially in research of the unusual or the unexplained is a trend predictive of the future of science as an ultimately more powerful, valuable force in humanity’s evolutionary progress. It portends progression toward a science that is beyond a hybrid of the objective and the subjective – a science of the Real. Real in the sense that an ultimate blending, or superposition of the two, could reveal a profoundly more accurate and comprehensive depiction, and result in a deeper understanding – of the true nature of Reality.
Progress in this direction is evident in even some of the most traditional scientific institutions. In 2009, the British Royal Academy (sciences), in collaboration with the British Academy (humanities) stated: “Extraordinary talent remains one of the big unexplained puzzles, which will only be solved by a true collaboration between sciences and humanities”. A much earlier version of incorporating the subjective in objective scientific research of extraordinary or unusual human abilities led to the field of mind/body medicine. Jon Kabat-Zinn, a preeminent pioneer in mind/body medicine, went even a step further in refining the subjective aspect by hiring only researchers who had an established meditation practice. Researchers’ prior subjective experiences, of the same type as their subjects were having, combined with the type of personal development achieved as a result of these experiences, was an invaluable asset – as they studied their subjects’ progress with both objective and subjective research methodologies.
Eastern science traditions encourage such subjective internal developmental work as a means to promoting both a scientist’s own evolutionary development, and their concomitant ability to understand research conundrums from a higher perspective. This is of particular importance for studying unusual or unexplained phenomena. Along these same lines, Einstein noted that a problem cannot be solved at the level at which it was created. Eminent scientists from east and west would appear to agree that these phenomena are best studied not simply from an intellectual or mental level of consciousness, but rather from a level of spontaneous apprehension, or intuition – the state from which ‘Einstein “A-HA” moments’ originate.
This talk incorporates both eastern and western science perspectives, in addressing objective/subjective research design in studying anomalies. Drawing from Eastern science traditions, including Kashmir Shaivism and Patanjali Yoga Sutras, the main focus is the nature of the researcher’s subjective personal evolutionary development.
Dr. Syldona’s interdisciplinary background encompasses science, engineering, psychology, education and Eastern psychospiritual traditions, at institutions including: Carnegie-Mellon, Stanford and Brown Universities and SUNY Stonybrook. She is Founder/Director of the Institute for Human Psychospiritual Development, in Colorado.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</si>
  <si>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S9gYiws2HyQ</t>
  </si>
  <si>
    <t>https://youtu.be/eCDKGxe88LI</t>
  </si>
  <si>
    <t>Towards a Science of the Subjective   Robert Jahn</t>
  </si>
  <si>
    <t>Although consciousness-correlated physical phenomena are widely and credibly documented, their appearance and behavior display substantial departures from conventional scientific criteria. Under even the most rigorous protocols, they are only irregularly replicable, and they appear to be insensitive to most basic physical coordinates, including distance and time. Rather, their strongest correlations are with various subjective parameters, such as intention, emotional resonance, uncertainty, attitude, and meaning, and information processing at an unconscious level appears to be involved. If science, by its most basic definition, is to pursue understanding and utilization of these extraordinary processes, it will need to expand its current paradigm to acknowledge and codify a proactive role for the mind in the establishment of physical events, and to accommodate the spectrum of empirically indicated subjective correlates. The challenges of quantitative measurement and theoretical conceptualization within such a ‘‘Science of the Subjective’’ are formidable, but its potential intellectual and cultural benefits could be immense, not least of all in improving the reach, the utility, the attitude, and the image of science itself.
Robert G. Jahn, Ph.D. is Professor Emeritus of Aerospace Sciences and Dean Emeritus of the School of Engineering and Applied Science of Princeton University. He was chairman of the Board of Trustees of Associated Universities, Inc., is a Fellow of the American Physical Society and of the American Institute of Aeronautics and Astronautrics, and has been chairman of the AIAA Electric Propulsion Technical Committee, associate editor of the AIAA Journal, and a member of the NASA Space Science and Technology Advisory Committee. In 1979 he established the Princeton Engineering Anomalies Research (PEAR) laboratory to enable better understanding of the role of consciousness in the establishment of physical reality. The PEAR work has been described in numerous articles in refereed journals and in the books Margins of Reality and Consciousness and the Source of Reality, both co-authored with Brenda Dunne. He is currently Chairman of the Board of the International Consciousness Research Laboratories (ICRL) and Vice President of the Society for Scientific Exploration.
Brenda J. Dunne studied psychology and the humanities at Mundelein College in Chicago and holds a M.S. in developmental psychology from the University of Chicago. From 1979 to 2007 she was Laboratory Manager of the PEAR laboratory at Princeton University, and currently serves as President and Treasurer of International Consciousness Research Laboratories (ICRL) and editor-in-chief of The ICRL Press. She is also Education Officer and a member of the Executive Committee of the Society for Scientific Exploration. With Robert Jahn, she co- authored "Margins of Reality: The Role of Consciousness in the Physical World" and "Consciousness and the Source of Reality: The PEAR Odyssey", was co-editor of "Filters and Reflections: Perspectives on Reality", and has authored or co-authored numerous articles in refereed journals on the work of the PEAR laboratory.
Website: http://www.princeton.edu/~pear, http://www.icrl.org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</si>
  <si>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eCDKGxe88LI</t>
  </si>
  <si>
    <t>https://youtu.be/Ffs9wW_Rj2c</t>
  </si>
  <si>
    <t>How Science Resists Knowledge of Anomalies   Ron Westrum</t>
  </si>
  <si>
    <t>In the middle of the 1950's, the new discipline of pediatric radiology was finding a syndrome associated with repeated injuries (sometimes in different stages of healing) to children that did not seem to be explained by the parents' "history." Children were being harmed, apparently, by why or by whom was not known. John Caffey, who wrote the first textbook on pediatric readiology, was the pioneer in bring "multiple unsuspected traumata" into the medical corpus. But he was a very reluctant pioneer, and did not connect all the dots between the injuries to children (brain hematomas, greenstick fractures in the arms and legs) and the dynamics of the family. 
Pediatricians mostly did not believe that parents for other caregivers would inflict injuries on the children, even though evidence was abundant that it was happening. Into this vacuum stepped Henry Kempe, charismatic pediatrician, with a background in public health, and a determination to do something about the problem. Developing interdisciplinary teams that included both physicians and social workers, Kempe used a dramatic public presentation to put child abuse ("the battered child syndrome") on the medical agenda. Within a decade, child abuse and neglect went from a stage of "uncorrelated observations" to controversy and finally public acceptance.
In considering this case, we can see that often scientists are not themselves aware of the dynamics of science, and often erroneously think that if certain events were occurring, "they would be the first to know." We can show, by contrast, that they are often the last to know, and fail to consider how their own attitudes might prevent knowledge from accumulating. Furthermore the case study underlines the processes that allow awareness to take place, including in this instance the ability to do something constructive to solve the problem. Other anomalies may well share similar dynamics, so it is important for our approach to anomalistics to take into account how anomalies reach public awareness, often in "unscientific" ways.
Ron Westrum is emeritus professor of sociology at Eastern Michigan University, where his specialty has been the dynamics of science and technology. He also is adjunct professor of "society and risk" at the University of Stavanger, Norway. He is widely recognized for his contributions to system safety, particularly in the area of corporate culture, where he has shown the consequences of different cultures in information processing. He is a member of the Resilience Core Group, and is frequently asked to present his ideas to international meetings on aviation, nuclear, and medical safety. In addition to numerous contributions to journals and handbooks, he has published three books, the most recent of which is "Sidewinder: Creative Missile Design at China Lake" (Naval Institute Press, 1999). He has two children and lives in Ann Arbor, Michigan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</si>
  <si>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Ffs9wW_Rj2c</t>
  </si>
  <si>
    <t>https://youtu.be/gVI7lAH_OMA</t>
  </si>
  <si>
    <t>From Dawn to Decadence  The Evolution of Modern Science   Henry Bauer</t>
  </si>
  <si>
    <t>From Dawn to Decadence, the magisterial book by Jacques Barzun, has the sub-title, “500 Years of Western Cultural Life 1500 to the Present”. Roughly that same period has seen also the dawn of modern science and its decadence in the latter part of the 20th century. Science changed from an elite avocation into a mass activity, from innovative and ground-breaking to overwhelmingly mediocre, and from highly trustworthy to highly unreliable.
Science became highly reliable as conservative peers resisted novel claims, insisting on strong evidence before abandoning earlier theories; but in the latter half of the 20th century, such relatively healthy resistance to unorthodox claims morphed into active suppression of minority views in science. Dogmatic insistence on wrong theories that are the basis for public policies has brought colossal damage.
A fuller discussion than I can give here is in my new book, Dogmatism in Science &amp; Medicine: How Dominant Theories Monopolize Research and Stifle the Search for Truth (McFarland, 2011, in publication).
Henry Bauer is Professor Emeritus of Chemistry &amp; Science Studies and Dean Emeritus of Arts &amp; Sciences, Virginia Polytechnic Institute &amp; State University (Virginia Tech). Earlier he had been at the Universities of Sydney, Michigan, Southampton, and Kentucky. He is Austrian by birth (1931), Australian by education (1939-56), and American (since 1969) by choice. His publications include more than a hundred articles and ten books, chiefly in chemistry and science studies --- details and CV are at www.henryhbauer.homestead.com. Currently blogging at http://hivskeptic.wordpress.com, and expecting publication by McFarland in 2011 of Dogmatism in Science and Medicine: How Dominant Theories Monopolize Research and Stifle the Search for Truth.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</si>
  <si>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gVI7lAH_OMA</t>
  </si>
  <si>
    <t>2019 10 04</t>
  </si>
  <si>
    <t>https://youtu.be/j1hgDCg8RrI</t>
  </si>
  <si>
    <t>What Can Psi Tell Us About Quantum Mechanics    George Williams</t>
  </si>
  <si>
    <t>While successful in many respects, quantum mechanics remains deeply puzzling and suggests radical departures from classical theories of physics. Further, there is no consensus explanation from the various widely differing theoretical attempts to explain it. Given the strong fit between the orthodox (Copenhagen) framework and the data, as well as the absence of anomalies, some have expressed pessimism that this issue can be resolved. However, I will argue that there is a set of anomalous data that can be exploited to make progress: psi data.
Some interpretations such as Wigner (1967) suggest that consciousness plays a role in determining the outcome of quantum events. Most physicists have strongly resisted such explanations, which imply some type of mind-matter interaction. For a number of reasons, I will argue that this resistance is mistaken. First, while most scientists embrace the idea that consciousness is solely a product of brain processes, there is currently no consensus theory on how consciousness emerges. In fact, consciousness is not congruent within classical theories of physics at all. Second, the alternative attempts to explain quantum mechanics—which include parallel universes or quantum superposition—do not appear any less radical than the existence of mind-matter interaction. Third, and perhaps most important, there is substantial data that imply the existence of mind-matter links, as well as other psi data that suggest non-local connections between minds.
A brief review of the literature demonstrates strong evidence for psi in a number of different categories. There is also substantial evidence in telekinesis or mind-matter interaction experiments, some of which test mental intentions on random number generators based in quantum mechanical processes. While there appears to be a replication issue, differing test results may be accounted for through experimenter effects. This likelihood appears stronger given the evidence from large-scale mind-matter experiments such as the Global Coherence Project, which arguably reduces the importance of experimenter effects.
What can the psi data suggest about alternate explanations of quantum mechanics? First, the evidence from telekinesis or mind-matter experiments suggests that that minds can influence the intrinsic probabilities underlying physical processes. This casts serious doubt on the Everett or many worlds theory, where all possible worlds suggested from the quantum framework exist simultaneously. Second, waveform collapse theories that do not involve consciousness also appear to be inconsistent with the psi data. Most categories of psi appear to be consistent with two classes of explanations: 1) waveform collapse theories that involve consciousness and 2) theories that suggest a deeper underlying stratum of reality, such as Bohm and Hiley (1993). However, the experimental evidence from the Global Coherence Project, which suggests shifts in the emotions of large groups can influence random processes, is arguably inconsistent with waveform collapse theories, which require a conscious observer. Thus the overall psi evidence favors some versions of the frameworks explored by Bohm and Hiley’s (1993) as well as some work by Stapp (2011).
Recorded at the 33rd annual SSE Conference  in 2014 at the Hyatt Regency San Francisco Airport,
Burlingame, California,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</si>
  <si>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j1hgDCg8RrI</t>
  </si>
  <si>
    <t>https://youtu.be/v6KI3TKZHCw</t>
  </si>
  <si>
    <t>Speculation Unchained   Jerry Shifman</t>
  </si>
  <si>
    <t>We take as a given that the entire universe is made of a single omnipresent meta-substance, the ether, a hydrodynamic fluid that manifests equally well as empty space, protons, planets, tables, chairs, lecture halls, and humans. It is perpetually flowing down into certain points and disappearing. We call this inflowing process “mass”. And on the way down, it momentarily forms all mundane phenomena.
Starting with this premise we see that the etheric situation that we all experience on the surface of the earth is a complex matrix — the vector sum of the effects of all nearby massive bodies calculated as if each one was acting alone. From this viewpoint it is clear that everything is literally connected in a direct mechanical way. This realization leads to interesting insights into such disparate phenomena as astrology and healing by laying on of hands.
B.E.E. RPI 1959. Worked as an electronics design engineer and engineering manager. Retired 1994. Living in Portland, Oregon, with one cat, one dog, three chickens, and one wife.  I pursued a successful engineering career, but it was the riddle of gravity that fascinated me. After preliminary study in the 1970s, in 1985 I coined the term “Neoetherics” for my theory and wrote “Neoetherics — Visualizing Gravity.”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</si>
  <si>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v6KI3TKZHCw</t>
  </si>
  <si>
    <t>https://youtu.be/2OYg4jZKxK0</t>
  </si>
  <si>
    <t>Three Approaches to Scientific Change and Progress   Jean-Christophe Terrillon</t>
  </si>
  <si>
    <t>Much research in philosophy of science over the last century has been devoted to the crucial topic of scientific change and progress. The famous American philosopher of science Thomas Kuhn (1922–1996) focused on scientific theories as the crux of scientific endeavor, and argued that persistent anomalies observed in science episodically lead to “paradigm shifts” and to “scientific revolutions,” thus revealing the discontinuity of scientific change—without necessarily implying scientific progress. The study of anomalous phenomena, or more simply expressed, of anomalies in science, which are key elements of Kuhn’s approach, has received increasing attention in the last twenty years, in particular by researchers who question the paradigmatic nature of scientific endeavor.
Other less well-known philosophers of science adopted a different approach to scientific change and progress: in France, Gaston Bachelard (1884–1962) addressed the issue from an epistemological viewpoint, involving concepts instead of theories and paradigms. Bachelard notably invoked scientific progress as coincidental with scientific change—which is not necessarily the case in Kuhn's work, owing to so-called “Kuhn loss”—with at its heart the notions of epistemological: “obstacle,” “break” or “rupture,” and “reforging.” In Japan, Mitsuo Taketani (1911–2000) characterized scientific change, by analogy with Hegelian dialectics, as a process involving three distinct stages of scientific development: the phenomenal, substantial, and essential stages, with the last stage unifying the previous two stages. The process is cyclic and proceeds in a hierarchical spiral.
To our knowledge, in modern philosophy of science, no in-depth comparative analysis of scientific change and progress has been attempted that contrasts differing approaches, such as that of Kuhn in the United States, with the work of less well-known philosophers of science such as Bachelard in France and Taketani in Japan.
The goal of a new research project which we are initiating at the Japan Advanced Institute of Science and Technology is thus to address the three following research questions (RQ):
RQ1: Can different approaches to scientific change and progress adopted so far in modern philosophy of science be integrated into a more general model, and if so, how?
RQ2: How can anomalies in science be characterized, and how can anomalies, as a key element of scientific change and progress, be incorporated into the more general model considered in RQ1?
RQ3: How can the results of this research project be applied as a useful intellectual tool by researchers and graduate students in their daily research activities, to contribute to increasing their critical approach to and improving the originality of their research (whether individually or in teams), in particular in terms of how to formulate research problems—which are by definition ill-structured—of the research methodology that is used, and of the interpretation of experimental results, while keeping in mind the possibility of the appearance of genuine anomalies?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</si>
  <si>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2OYg4jZKxK0</t>
  </si>
  <si>
    <t>https://youtu.be/BeN_eyW5pLo</t>
  </si>
  <si>
    <t>The How and the Why of Emergence and Intention   George Gantz</t>
  </si>
  <si>
    <t>This presentation is based on the essay Mr. Gantz submitted in the 2017 FQXi Essay Contest. The topic for the contest was: Wandering Towards a Goal: How can mind- less mathematical laws give rise to aims and intention? The Community Ranking Process has been concluded and Mr. Gantz’ essay is ranked 5th out of 229 essays submitted.
Over the past few decades, considerable progress has been made in explaining how complex, intelligent behaviors emerge in dynamic systems. The overall architecture can now be discerned, although much work remains to be done on the particulars. At the same time, the question of why the universe works this way remains as elusive as ever. There is a direction to the process, and we do not understand the nature of that intentionality. We are left with contradictory hypotheses for why the universe is the way it is. Do you believe that what exists is fundamentally an expression of randomness within mathematical forms? Or do you believe in a cosmic intentionality that provides generative guidance for the emergence and evolution of our uniquely specified universe? This question is, and always will be, from an empirical standpoint, undecidable. Yet our choice of answer is fundamental to how we think about the world and how we live in it. I make the argument for cosmic intentionality as a rational, evidence-based and comprehensive hypothesis for explaining why the world is the way it is, and point to the advantages of this hypothesis in enhancing our understanding of life.
That cosmic intentionality is characterized by intention, attraction, cooperation and reciprocity across and within the emergent levels. These attributes are the defining features of love. In summary, cosmic intentionality is love flowing through the universe, guiding the emergent cascade.
Bio: George Gantz is a writer, philosopher and retired business executive with a life-long passion for mathematics, science, philosophy and theology. He has a Bachelor of Science degree with Honors Humanities from Stanford University, directs the Forum on Integrating Science and Spirituality at swedenborgcenterconcord.org) and blogs on related topics. His essay The Tip of The Spear earned 4th place in the 2014 FQXi essay contest.
Recorded at the Society for Scientific Exploration conference at Yale University, 2017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Join the SSE to support to support the Society’s commitment to maintain an open professional forum for researchers at the edge of conventional science: https://www.scientificexploration.org...
The SSE provides a forum for original research into cutting edge and unconventional areas. Views and opinions belong only to the speakers, and are not necessarily endorsed by the SSE.</t>
  </si>
  <si>
    <t>BeN_eyW5pLo</t>
  </si>
  <si>
    <t>https://youtu.be/Pa4UvstxcgM</t>
  </si>
  <si>
    <t>Paranormal Phenomenology   Jason Reza Jorjani</t>
  </si>
  <si>
    <t>Paranormal Phenomenology
Jason Reza Jorjani
 In his book UFOs: Myths, Conspiracies, and Realities, Dr. John Alexander uses the term “phenomenology” to refer to paranormal manifestations in general. Two phenomenologists, G.W.F. Hegel and Maurice Merleau-Ponty, wrote fairly extensively on the paranormal. Moreover, their having done so is not at all incidental to the basic character of the phenomenological method. The latter involves a bracketing of specific theoretical knowledge and a suspension of commitment to potentially conflicting frameworks for the acquisition of such knowledge. This is done not only with a view to understanding the cultural-historical construction of such frameworks, but with the aim of delineating basic structures of our experience, perception, and understanding that are more fundamental and stable than any particular scientific theories or their broader paradigmatic structures. Consequently, Colonel Alexander’s use of the term “phenomenology” is apt. This adoption of the discourse of “phenomenology” should
be generalized within the field of exploratory scientific research on the paranormal, but in a way that explicitly acknowledges, appropriates, and furthers the insights of thinkers such as Hegel and Merleau-Ponty.
To this end, I intend to examine the most significant point of contention between Hegel and Merleau-Ponty on the question of the implications of paranormal phenomena for the enterprise of scientific exploration in general. Hegel views psychic phenomena and uncanny abilities as a holdover from pre-rational, and predominately unconscious, human cognitive functioning. 
Nevertheless, pretending that such paranormal phenomena are merely hallucinations or delusions is unscientific and, in Hegel’s view, the progressive and phased evolution of human understanding toward the perfection of Science qua “Absolute Knowing” with its attendant utopian sociopolitical implications, cannot come about until and unless there is a scientific recognition and contextualization of these increasingly anomalous phenomena.
By contrast, Merleau-Ponty looks at scientific research against the backdrop of an inherently irrational life-world that is “wild” in nature before being tamed by any culturally and historically conditioned system of belief and practice. Paranormal phenomena, or what Merleau-Ponty calls “bastard and untameable experiences”, can never be objectively comprehended by scientific theorization. Consequently, Science does not afford us a mirror of objectively existent structures in Nature and the form of subjectivity characteristic of the theoretical observer of the cosmos is itself a god-like archetypal projection, similar to the totems of less sophisticated tribal societies but infinitely more powerful in its world-conquering and world-forming capacity.
Bio: Jason Reza Jorjani, PhD is an Iranian-American and native New Yorker of Persian and northern European descent. After receiving his BA and MA at New York University, he completed his doctorate in Philosophy at the State University of New York at Stony Brook. He is a full member of the Society for Scientific Exploration and an associate member of the Parapsychological Association (PA). His first book, Prometheus and Atlas won the 2016 PA Book Award. He also works within the leadership circle of the Iranian Renaissance, an organization dedicated to bringing about a cultural revolution in Greater Iran on the basis of the pre-Islamic Persian heritage.
Recorded at the Society for Scientific Exploration conference at Yale University, 2017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</si>
  <si>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Pa4UvstxcgM</t>
  </si>
  <si>
    <t>https://youtu.be/AdmYLgkF7D0</t>
  </si>
  <si>
    <t>Signal to Noise  A Fundamental Problem for Phenomenology   John B. Alexander</t>
  </si>
  <si>
    <t>There are signals that can be detected or transmitted by human practitioners of remote viewing, dowsing, remote healing and other psi fields. That those signals exist, and can be detected or transmitted, is a basic premise under which psi operates. Those signals can transmit information about places, events, or other conditions that are determined to be objective targets. Scientific experiments demonstrate psi influence as statistically significant effect replicable over time.
Many counter-advocates deny the possibility that psi signals exist despite a considerable body of evidence that has been amassed. More perplexing is that some of these signals seem to violate existing notions of time and allow for both precognition and retrocognition. However the strength of those signals and effects, when compared to other information/effects, is often referred to as noise, a description of the information background environment. In fact, the “signal-to-noise ratio” is commonly used to address these issues in all signals analysis.
Throughout history psychics have made claims about their efforts in obtaining accurate information. Traditionally, they focus on extraordinary success stories supported by anecdotal evidence. Rarely acknowledged are the dramatic claims and predictions that are demonstrably wrong. In reality, such claims are seriously damaging the credibility of the entire field while clearly providing the legitimate skeptics with viable ammunition with which to attack the basic validity of all research in phenomenology.
Media attention often focuses on fast-breaking dramatic stories and pays little attention to fact checking. In their venue, the entertainment value outweighs the facts or real newsworthiness of the event. Concocted stories often are reported as if true and such events taint public perception of credible research.
Therefore, there is an urgent need to elucidate the endemic signal to noise issues attendant to all psi research. Efforts are needed to enhance weak signals while decreasing background noise. If we are to attain appropriate status in scientific disciplines, the researchers must be prepared to address both positive and negative outcomes as well as their relevancy to the public.
Bio: John B. Alexander, Ph.D. is a long time researcher of phenomenology and an SSE councilor. He retired from the Army and later Los Alamos National Laboratory. He is broadly published in many areas. His most recent book, UFOs: Myths, Conspiracies, and Realities, was published by St. Martin’s press in Feb 201. More information is available at www.johnbalexander.com
Special thanks to our Patreon Explorers for providing the support we need to keep our video content freely available online: Dr. CMC Toporow, Kathleen Erickson, Mark Crewson, Mark Urban-Lurain, Roger Nelson, and Sandy Wiener.
Want to support our commitment to open access scientific research? Become a patron yourself: https://www.patreon.com/user?u=23234339
Or take your support of our 501(c)(3) nonprofit even further by  becoming an SSE member: https://www.scientificexploration.org/join
Recorded at the 30th annual SSE Conference in 2011 at the Millennium Harvest House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</si>
  <si>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AdmYLgkF7D0</t>
  </si>
  <si>
    <t>2019 09 30</t>
  </si>
  <si>
    <t>https://youtu.be/R9Cst4ioXGk</t>
  </si>
  <si>
    <t>Suppressing Cancer Cell Growth through Subtle Energy   Yury Kronn</t>
  </si>
  <si>
    <t>Suppressing Cancer Cell Growth with Technologically Developed Subtle Energy Patterns 
by Boris Minev, Yury Kronn (speaker), &amp; Mouad Edderkaoui
We are presenting the results of experiments conducted in the UCSD Moore’s Cancer Center (hereafter referred to as CCSD) and in the UCLA/VA Pancreatic Research Lab (PR Lab). In both labs, experiments were conducted in vitro, comparing the growth of cancer cells in standard growth media and in the same media infused with subtle energy patterns developed using Vital Force Technology. Both labs were treated twice a day by spraying water infused with the energy pattern “Clean Sweep” to ensure an energetically clean environment.
The ratio of dead cells to live cells was determined utilizing DNA-labeling dyes and Flow Cytometry analysis. Experiments at the PR Lab showed necrosis cell death of pancreatic cancer cells doubled over a two-week period from 9% in the control to 18% in the energy-infused media. When cancer cells were treated with the VFT energy pattern in addition to the anti-cancer drug Gemcitabine, the increase in cell death went from 15% in the control to 36% in the energy-infused media.
Another pilot experiment was conducted in the PR Lab on mice with cancer. The mice were injected with a saline solution infused with the same VFT energetic pattern that was used for the in vitro experiment. After three weeks the total tumor volume in the treated mice was 57% less than the total tumor volume of the control group. The number of tumors per mouse was decreased by 32%.
Experiments in the CCSD lab were conducted using the Breast Cancer cell line MDA231 and the Acute Monocytic Leukemia cell line THP-1 growing in standard media RPMI-1640. After 14 days the control had 9 million cancer cells while the cells grown in the subtle energy–infused media had a total of 500,000 cells—18 times less than in the control, and 60% of these cells were dead. Therefore, less than 3% of the cancer cells were alive in the energy-infused media in comparison with the control.
These results suggest an intriguing opportunity to develop a cancer suppression treatment using subtle energy infused media. It can be done either by designing additives to existing and future anti-cancer medicine or as a component in cancer prevention and supplements.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</si>
  <si>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R9Cst4ioXGk</t>
  </si>
  <si>
    <t>https://youtu.be/CAuB7xPtPSM</t>
  </si>
  <si>
    <t>A Torsional Pendulum that Detects Bioenergy   J. Norman Hansen</t>
  </si>
  <si>
    <t>A Torsional Pendulum That Detects and Measures What May Be a Form of Bioenergy
J. Norman Hansen
Professor of Biochemistry, Emeritus
Department of Chemistry and Biochemistry
University of Maryland
College Park, Maryland USA
Many people believe that humans and other living organisms produce fields of bioenergy that permeate and extend beyond the periphery of these organisms. Scientific experiments designed to detect these biofields have consistently failed, so the concept of bioenergy has no scientific credibility. The idea in this experimental approach is that the devices used to detect these fields may be inappropriate in that they typically detect some type of photon energy. If biofields do not consist of components of the electromagnetic spectrum, a different type of detector should be employed. These experiments employ a detector that is designed to detect a physical “pushing” force instead of being a detector of photons. The detector used here is a simple torsional pendulum that is suspended above the subject. The experimental design includes a video camera connected to a computer that can detect and measure the pendulum movements with high precision, and store this information into a data file for later analysis.
Experiments show that the pendulum detects and measures substantial forces which drastically alter the motions of the pendulum when a subject is seated under it. The following effects are consistently observed with every subject in every experiment performed up to now.
1. Substantial shifts of the center of oscillation of the pendulum; shifts as large as 2.2 cm
(7 deg) requiring a force that is equivalent to 45 mg, are observed. 
2. Many new frequencies of oscillation of the pendulum are introduced when a subject is present. 3. Dramatic changes in the amplitudes of oscillation of the pendulum are observed throughout the experiment: increasing, decreasing, and increasing again, in quasi-consistent patterns. 
4. These shifts of the center of oscillation, the new frequencies of oscillation, and the changes in amplitudes all persist for 30–60 min after the subject has left the pendulum. This is inconsistent with the physics of a simple harmonic oscillator such as a torsional pendulum, which should return to simple harmonic oscillation immediately after any exterior disturbances are discontinued.
It is important that the effects on the pendulum are substantial, so one does not need statistical analysis to demonstrate that these effects have occurred, because they are obvious upon inspection of the data.
After conducting control experiments, especially with respect to the possible effects of subject- generated air currents on the pendulum, it is concluded that the effects are exerted by some kind of force field that is generated by the subject seated under the pendulum. We know of no force, such as one within the electromagnetic spectrum, which can account for these results. The idea that a previously unknown force is responsible is difficult to accept. It is therefore expected that a conventional explanation will be discovered, but it is difficult to identify a conventional force that can explain these results. It is important that other investigators repeat and confirm these observations.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</si>
  <si>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CAuB7xPtPSM</t>
  </si>
  <si>
    <t>https://youtu.be/MREdFkvS5Xg</t>
  </si>
  <si>
    <t>Effect of Bioelectromagnetic Energy on Human Cells   Jagdish Kohli</t>
  </si>
  <si>
    <t>Effect of Bioelectromagnetic Energy on Human Cells Using Thought Transactions
Jagdish Kohli, San Ramon, CA;
Shanmugamurthy Lakshmanan, NJIT, NJ
Hans Chaudhry, NJIT, NJ 
Three forms of energies are responsible for all manifested life including humans; Active Energy, Gross Energy, and Subtle Energy. The mix of these energies varies in each person and differentiates the health of one person from another (Palep, 2004, p. 54). This three-energy interactive model of a holistic human being was discovered thousands of years ago by many saint- and sage-scientists in India. Palep (2004) has explained the scientific foundation of Ayurveda—an ancient Indian system of holistic health and healing. Tamini (1961) has given a thorough commentary on the ancient science of Yoga including Ayurveda. Our objective is to combine concepts from both ancient and modern sciences and give preliminary results that demonstrate the effect of thought transactions on body cells.
Waechter (2002) reviewed extensive literature and hypothesized that the concept Qi energy in the ancient Chinese system of holistic healing is closely related to bioelectromagnetic (BioEM) energy in Western science. Emoto (2005) showed that directed positive thoughts created well- defined crystalline structures in water and negative thoughts created ill-defined structures. Letchoumanane and Gupta (2012) hypothesized that BioEM energy is projected through thoughts, and demonstrated its effect on doubling okra yield.
Our hypothesis is that directing thoughts towards a particular organ, tissue, or group of cells can also change behavior. Human liver and cancer cells and Rat Neurons are considered for the experiments. These cells are separated into two sets: The first set serves as the control against which results are compared using thought transactions. The cells are diagnosed using optical microscopy and impedance spectroscopy (Prodan, 1999). The first set of results from this experiment in progress will be presented.
There is an urgent need to develop a comprehensive quantitative framework combining ancient sciences with modern science for understanding the dynamics of thoughts and regulation of genes in the cells. The success of this research may one day stop the growth of cancer cells and address other major diseases using non-invasive thought-based treatments.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</si>
  <si>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MREdFkvS5Xg</t>
  </si>
  <si>
    <t>https://youtu.be/J8gSZsqIKc8</t>
  </si>
  <si>
    <t>Effects of Subtle Energy Patterns on Cells   Yury Kronn</t>
  </si>
  <si>
    <t>Effect of Subtle Energy Patterns on Cell Viability and Mitochondrial Membrane Potential
Linda Klimaviciusa Kaspars Jekabsons (1), John McMichael (2), Jeremy Lins (2), Yury Kronn (3)
1. Dept. of Pharmacology, Faculty of Medicine, University of Latvia
2. Beech Tree Labs, Providence, 
3. Energy Tools International, Eagle Point, OR
An in-vitro experiment with human dermal fibroblast (HDF) cells was conducted to compare the influences of various subtle energy patterns, created with Vital Force Technology, on cells’ viability and longevity while in the condition of “food deprivation.” To create this condition, a growth medium was not replenished throughout the entire course of the experiment. That is, at first, cells grew normally, but once the food ran out, they began to die. Control cells were grown in a standard growth medium, while the experimental cells were grown in the same medium, but infused with different subtle energy patterns. The growth rate of cells grown in energy-infused media was dramatically higher during the growth stage, up to 82% more than in the control group. The best result was demonstrated by the subtle energy pattern that was created specifically for the support of cells’ functioning. Also, cells in energy-infused media died much more slowly than the control cells: on the 9th day, there were between 50% - 83% more live cells in the energy-infused medium.
Another series of experiments was conducted using the human embryonic kidney cell line (HEK-293). To create a food deprivation condition cells were grown in a standard growth medium without the addition of fetal bovine serum (FBS), which is usually used for growing cells. In addition to the absence of FBS, mitochondrial toxins - MMP+, causing symptoms of Parkinson disease, or Rotenone - were added to the experimental samples and half of the control samples. Growth media of the experimental samples were infused with the two subtle energy patterns that produced the best results in the first experiment (described above). After 3 days, the viability of the cells and the mitochondrial membrane potential were compared, using the MMT colorimetric assay, JC-1 dye, and Tecan spectrometer. Measurements showed that both the viability and mitochondrial membrane potential of the experimental cells were significantly better, not only in comparison with the control containing mitochondrial poison, but even in comparison with the non-poisoned control.
Presented experimental results show that subtle energy patterns technologically created to support human cells can effectively provide high viability of cells and protect their mitochondrial functions, even in the presence of poisonous substances.
---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t>
  </si>
  <si>
    <t>J8gSZsqIKc8</t>
  </si>
  <si>
    <t>https://youtu.be/NSuZtoUVCbk</t>
  </si>
  <si>
    <t>Water Memory  Carrier of Conscious Intention   Glen Rein</t>
  </si>
  <si>
    <t>The ability of water to store information has been postulated to parallel quantum information storage in contemporary quantum computers (Ahn, 2000). In addition to chemical information storage utilized in homeopathy (Thomas, 2007), EM fields can also be imprinted into water (Rein, 1992; Smith, 2004). EM information storage has been used as a mechanism to explain how EM fields influence biological systems, since direct experimental data indicates EM- treated water can produce biological effects weeks long after the source has been removed (Fesenko, 1995).
Similar experiments are reported here using a healing-arts practitioner as the source of bio-energy. Human lymphocytes were used as the biological target in these experiments. Lymphocytes were partially purified from freshly drawn human blood obtained from a local blood bank. Lymphocytes were fed with commercial tissue culture medium and maintained in a typical CO2 incubator. Lymphocyte proliferation was measured 24hr after incubating cultures with radio-labeled thymidine (which is incorporated into DNA).
Data presented here demonstrate that Dr. Leonard Laskow could imprint water (in tissue culture medium) with different intentions. Tissue culture medium treated with a stimulating intention produced a marked increase in cell proliferation when added to cultured lymphocytes. A decrease in cell proliferation was observed when the intention was to reduce the number of cells. The magnitude of these effects was between 25 and 40% relatively to untreated controls. Statistical significance was reached at the 0.01 level. The results indicate that specific conscious intentions can produce polarity-specific biological effects and that this information can be stored in water for weeks.
References:
Ahn J. “Information storage and retrieval through quantum phase.” Science. 2000; 287:463-5.
Fesenko, EE et al “Preliminary microwave irradiation of water solutions changes their channel-modifying activity”. FEBS Lett 1995; 366:49-52.
Rein G. “Storage of non-Hertzian frequency information in water”. Proc Internat Tesla Soc. 1992; S. Elswick, ed. Internat Tesla Soc Pub, Colorado Springs, CO.
Smith, CW “Quanta and coherence effects in water and living systems”. J Altern Complement Med. 2004; 10:69-78.
ß Thomas Y. “The history of the Memory of Water.”
Homeopathy.2007;96 :151-7.
After becoming an Assistant Professor at Mt. Sinai Medical School, Dr. Rein left academia and founded the Quantum Biology Research Lab with the help of a grant from the Fetzer Institute. His research has since focused on characterizing non-classical forms of electromagnetic energy by virtue of their effects on biological systems and water.
Recorded at the 27th annual SSE Conference in 2008 in Boulder, Colorado, USA.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</si>
  <si>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NSuZtoUVCbk</t>
  </si>
  <si>
    <t>https://youtu.be/eIx48B2W2Oo</t>
  </si>
  <si>
    <t>Distant Group Intention on the Growth of Seedlings</t>
  </si>
  <si>
    <t>Effects of Distant Group Intention on the Growth of Seedlings
Gary E. Schwartz, Mark Boccuzzi, Lynne McTaggart, and Melinda Connor
Recorded at the 27th annual SSE Conference in 2008 in Boulder, Colorado, USA.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</si>
  <si>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eIx48B2W2Oo</t>
  </si>
  <si>
    <t>https://youtu.be/HH-wU5m-EWg</t>
  </si>
  <si>
    <t>Is Subtle Energy the 5th Force of the Universe    Yury Kronn</t>
  </si>
  <si>
    <t>Is Subtle Energy the 5th Force of the Universe? 
Yury Kronn
The discovery of changes in the radioactive decay rate (RDR) as a result of solar activity raises a fundamental question: what kind of unknown energy field is the cause of this phenomenon? A hint about the answer to this question can be found in experiments which report changes in RDR under the influence of Subtle Energy/Chi transmitted by a human being.
These experiments demonstrate that the force of SE/Chi can alter the action of one of the four fundamental forces of the Universe, the “Weak Force” (WF). According to the Electro-Weak theory, the WF and Electromagnetic Force have the same roots. This raises another fundamental question: Is it possible that SE can also alter the EM field?
The experiments presented in our report demonstrate that the energy of the EM field present in the area surrounding a small disk of man-made quartz was diminished by more than 34% when the quartz disk was “infused” with a specific SE pattern generated by Vital Force Technology. Conclusion: Subtle Energy is one of the fundamental forces of the Universe and can affect the action of the whole Electro-Weak Force.
This result calls for more experiments to attempt to change the RDR using various technologically generated Subtle Energy patterns. The fact that only certain patterns of SE affect the EM field indicates that the action of SE greatly depends on the information encoded in a particular energy pattern. This phenomenon was also observed in our experiments reported in Society for Scientific Exploration – 27th Annual Meeting, 2008.
Joie Jones, PhD - Joie Jones received the BA and MA degrees from the University of Texas at Austin (1963 &amp; 1965) and the PhD degree in physics from Brown University (1970). Since 1977, he has been Professor of Radiological Sciences at the University of California Irvine. His list of publications contains over 400 items, including 4 books and 50 patents. Dr. Jones has a wide range of professional interests. In recent years, Dr. Jones has become interested in the critical evaluation of both diagnostic and therapeutic medicine modalities, particularly in the areas of complementary and alternative medicine and subtle energy medicine. His landmark studies of acupuncture using contemporary medical imaging and of Pranic Healing using conventional laboratory methods are providing a scientific understanding and basis for these ancient healing methods. Dr. Jones also serves or has served as a consultant to a number of private corporations and government agencies, including the United Nations, the Carter and Obama Administrations.
Bios: Yury Kronn, PhD - Yury Kronn is a researcher, theoretician and inventor in the field of subtle energy and subtle energy technologies. He was educated as a quantum radiophysicist in the former Soviet Union, at Gorky University and the Lebedev Institute of Physics and continued his education with extensive research into the ancient sciences and Eastern Medical Traditions. After coming to the U.S. in 1988, Dr. Kronn invented Vital Force Technology, a “quantum field” technology comprised of a tunable-plasma-based generator that can produce and formulate subtle energy patterns, a storage system, and an infusing system that can imprint these subtle energy patterns into almost any substance. His list of publications includes 1 book, over 80 articles, 4 patents in Russia and 1 in the US.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</si>
  <si>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HH-wU5m-EWg</t>
  </si>
  <si>
    <t>https://youtu.be/CxaVmorTDKc</t>
  </si>
  <si>
    <t>Therapeutic Sound and the Human Biofield   Eileen Day McKusick</t>
  </si>
  <si>
    <t>Therapeutic Sound and the Human Biofield
Eileen Day McKusick
Eileen Day McKusick is a  researcher in the fields of therapeutic sound and the human biofield. She is the creator of the sound therapy method Biofield Tuning, the founder of the non-profit Biofield Tuning Institute, and the author of the best-selling, award-winning book Tuning the Human Biofield.
Eileen has spent the last 20 years bouncing sound, like sonar, off the human body and the area around it, leading to the discovery of what she calls the Biofield Anatomy Map. This map shows that memories are stored in a specific universal format in what appear to be standing waves in the diffuse magnetic field that surrounds and interpenetrates the body at a distance of up to about 5-6 feet. The microtubules on cell membranes may serve as antennae that both read and broadcast these waves.
McKusick has found that traumatic memories exist as “pathological oscillations” within this field, and that a simple tuning fork can be used to both locate and modulate these frequency patterns, leading to the immediate and often profound resolution of a wide variety of symptoms. McKusick has taught this method to hundreds of students who are able to use this map to produce the same kind of outcomes in their clients. Essentially the process seems to reduce the “noise in the signal” of the acoustic and electromagnetic systems of the body.
This notion, that what we call “mind” may exist in a bioplasmic bubble that surrounds our body like our own personal cloud of memory storage is a radical claim. In an attempt to create a framework for this hypothesis, McKu-sick has brought together frontier Biofield Science, Electric Universe Theory and esoteric tradition to form an intriguing and revolutionary perspective on mind, memory, and cosmology. Additionally, she has partnered with a team of scientists to apply the scientific method to the hypothesis and is currently engaged in this research study, which will be submitted for peer review upon completion.
Recorded at the Society for Scientific Exploration conference at Yale University, 2017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</si>
  <si>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CxaVmorTDKc</t>
  </si>
  <si>
    <t>https://youtu.be/5ttUbdsspL4</t>
  </si>
  <si>
    <t>Energy Medicine, Chakras, and Science    J. Kenneth Arnette</t>
  </si>
  <si>
    <t>Energy Medicine and the Chakras: Shedding Scientific Light on an Ancient Paradigm
J. Kenneth Arnette
Chinese medicine is an ancient medical art based on the concept of qi, or vital life energy, and its role in the health of the body. Essentially, disease is seen as an imbalance of qi, and treatment of disease is accomplished through methods that re-balance this energy. Examples of these treatments include acupuncture, herbs, Reiki and related methods such as Healing Touch, cupping, and many other approaches.
In the theory of Chinese medicine, chakras play a vital role. These entities are seen as energy centers in the body, and energy-balancing methods focus on these centers. But from a Western perspective, chakras are poorly understood, if at all. I propose a new, scientific way of understanding these ancient ideas, based on known classical physics (electromagnetism) as well as recent theoretical developments in physics (string theory). I will present a dualistic model in which the human being is composed of two parts, a physical body that generates an oscillating electromagnetic field (EMF), and a non-material entity (“essence”) that also generates an oscillating EMF. That is, while the essence is not composed of matter, it is made of a substance that has the “physical” property of generating an EMF. For the purpose of model construction, the body and essence can be seen as two oscillating dipoles interacting via their EMFs. These two fields interact via constructive interference, producing an interference pattern (similar to a double-slit experiment) that manifests as alternating nodes and crests along the spinal cord. The strength of this interaction and thus the interference pattern is a function of the match (or mismatch) of the oscillation frequencies of the two EMFs: when the two fields oscillate in phase, the interaction is maximized and optimal health can be realized; as the oscillating dipoles lose phase coherence, the interaction strength decreases and the body’s health can suffer as a result.
I hypothesize that Chinese and energy medicine treatments have their basis in adjusting these oscillation frequencies to re-establish phase coherence and strengthen the interaction between body and essence, leading to health improvement. Unfortunately, physics is incapable of addressing a system in which one dipole is not material, and overlaps with a dipole that is material. I therefore will present a simplified model that will demonstrate the properties I have described through a straightforward qualitative analysis.
Recorded at the 31st annual SSE Conference in 2012 at the Millennium Hotel in Boulder, Colorado, USA.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</si>
  <si>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5ttUbdsspL4</t>
  </si>
  <si>
    <t>https://youtu.be/aXuiHQSrKAY</t>
  </si>
  <si>
    <t>Unraveling the Ayurvedic Mystery   Shanmugamurthy Lakshmanan</t>
  </si>
  <si>
    <t>Unravelling the Ayurvedic Mystery
Shanmugamurthy Lakshmanan
Wellman Center for Photomedicine
Massachusetts General Hospital, Boston, MA, USA 
Department of Dermatology
Harvard Medical School, Boston, MA, USA
In Ancient India various scientific techniques and methodologies were well established, parallely, by two indigenous groups of highly civilized cultures. One well-known such established technique is Ayurveda - an Ancient Medical Science and Technology that has been practiced in India for more than 3000 years and still remains part of the mainstream medicine for over 60 per cent of the population in the country. Ayurveda is slowly expanding all over the world as a complementary/alternative approach to modern medicine. Today a number of research articles on Ayurveda are out there published in the main stream medical journals as well as explicit alternative medical journals devoted exclusively to Ayurveda and also other medical technologies of ancient India. However, none of these published works so far uncovers the paradigm dimension of Ayurveda, rather they often viewed Ayurveda under the lens of mainstream medical system; characterization and analysis were carried out without valuing it for its own authenticity. It has to be understood that unlike traditional medicine as it is practiced today Ayurveda has always possessed a personalized medicine approach. Personalized medicine is indeed a growing field of interest in modern medicine system in recent years. From a modern science perspective the fundamentals of Ayurveda cannot be explained on a cellular level using current nanotechnology because of the very nature of its axiomatic construct, though the indirect efficacy of some of the Ayurvedic components can be obtained in labs to a certain extent. However, a classical approach from a physics perspective on the fundamental using atomic and molecular transitions states can be carried out as an analogous study without breaking the authenticity and originality of the Ayurvedic axioms. By carrying out such an study a need for the step to characterize and analyze the effects of treatment using a modern medical approach can be eliminated, albeit the fundamentals reasons that cause the symptoms of certain disease can be understood using modern equivalent terms in physics without breaking the its validity. Here a novel yet ancient approach using mathematical equations and analysis will be presented. The role of energy levels transitions using the fundamentals of physics concept will be incorporated to classically explain the underlying scientific phenomena that lay as the basis for the identified symptomatic disease. This approach is called as the Veda-model. An extensive literature review is carried out on ancient Indian texts to substantiate this model in order to break the unsolved mysteries of Ayurveda that remained dormant for several centuries.
Recorded at the 33rd annual SSE Conference  in 2014 at the Hyatt Regency San Francisco Airport,
Burlingame, California, USA.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</si>
  <si>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aXuiHQSrKAY</t>
  </si>
  <si>
    <t>https://youtu.be/m0tgmsguzlM</t>
  </si>
  <si>
    <t>Light Emission in Relation to Health and Healing   Harry Jabs and Beverly Rubik</t>
  </si>
  <si>
    <t>Ultraweak Light Emission from Humans and Other Organisms in Relation to Health and Healing
Harry Jabs, M.S., and Beverly Rubik, Ph.D. 
Institute for Frontier Science
We designed and built a custom photon counting detector system with a walk-in dark closet that can sit 3 persons comfortably. This system measures the ultraweak light emission from humans and other organisms either alone or during human interaction. Our experiments show that various regions of the human body, including the palm of the hand, forehead, heart, and abdominal regions, emit photons in the visible spectrum at an extremely low rate (less than 100 counts per min), in line with published values. We measured the light emitted from mind-body practitioners of qigong, meditation, yoga, and various types of energy healing, such as Reiki, external qi, and other forms, who offer energy therapy to clients. In some cases, these energy practitioners were able to alter their own energy emission dramatically, for example by “opening” and “closing” the “third eye” region. In other experiments, we examined the light emission before, during, and after energy therapy sessions with both patients and practitioners in the chamber. The results of 8 such sessions show that each energy therapy session was unique in terms of the pattern of light emission. Moreover, light emission diminished in all subjects after energy therapy.
In another study, we examined 3 patients pre-post energy therapy that was conducted by an energy practitioner outside of the photon counting chamber. We found that the photon count rate from the patients’ forehead, heart, and abdominal regions became more balanced immediately post-therapy.
In a study comparing cucumbers grown by several different agricultural methods, we found that organically grown cucumbers emitted considerably less light than commercially grown ones. Moreover, sweeter, more pleasant-tasting cucumbers emitted much less light than bitter or tasteless ones.
This ultraweak light emitted from organisms, which has been called “biophoton emission” by those who hypothesize that it is bio-informational, bio-regulatory, and not just a waste product of metabolism, may provide insight into extraordinary states of health and healing in the case of humans. In foodstuff, it may be provide information on freshness and plant stress. The biofield hypothesis, which views life from an energy field viewpoint in which energy-with-information is key to the state of an organism’s physiology and regulation, will be offered as an explanatory model.
Recorded at the 33rd annual SSE Conference  in 2014 at the Hyatt Regency San Francisco Airport,
Burlingame, California, USA.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</si>
  <si>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m0tgmsguzlM</t>
  </si>
  <si>
    <t>https://youtu.be/iA_ZMilQ92c</t>
  </si>
  <si>
    <t>The Science of BioGeometry   Jerry Gin</t>
  </si>
  <si>
    <t>The Science of BioGeometry
Jerry Gin
Institute for the Advancement of Science and Consciousness (I-ASC) 
In a world where we are continuously impacted by the environment, often in negative ways, it would be ideal to be able to neutralize those negative energies to reduce their effects on us. One such source is harmful radiation from electromagnetic fields (EMF) all around us. Then there are the toxins in the air and water, pesticides and antibiotics in foods, and the microbes in the air and the environment. All of the negative components of the environment have the potential to cause a wide spectrum of diseases. BioGeometry is a science which offers a possible solution.
Dr. Ibrahim Karim, founder of BioGeometry, built upon the work of French radiesthesia scientists and found the energies which contribute to health in biological beings. He defines BioGeometry as “the science of establishing harmony between biological fields and their environment, through the use of design, language of color, form, motion and sound.” We are all receptors of the “quality of physics” from an energetic perspective — we see electromagnetic radiation in the range of 400 to 700 nanometers and call this color; we hear compression of air waves and call this sound; we feel with our skin via sensors that transmit signals to our brain; the same can be said of all of our primary senses. Sound and color and all energies are related through resonance. Dr. Karim discovered that harmonics of three energies, called BG3, were beneficial to health of humans, animals, and plants. He discovered ways to create these energies and studied the beneficial effects of the energies on diseases such as hepatitis, reversing EMF sensitivity, growing plants without pesticides, and raising chickens without use of antibiotics. This talk gives an introduction to BioGeometry and the studies that have been conducted.
Jerry Gin is Chairman of I-ASC (Institute for the Advancement of Science and Consciousness), the home of FMBR. He is founder and President of Nuvora, Inc., a company with products and technology for sustained delivery of ingredients in the oral environment (Salese for dry mouth and Dentiva for oral health). He is also founder and Chairman of Livionex, a company with a new technology to treat inflammation and remove biofilms (Livionex Dental Gel). His previous companies include being founder and President of Oculex Pharmaceuticals (drug delivery for the eye) and ChemTrak (home cholesterol test). He has been in corporate positions at Dow Chemical and Syntex Pharmaceuticals. His PhD in Biochemistry is from UC Berkeley, MBA from Loyola College, and BS in Chemistry from U of Arizona.
Recorded at the 34th annual SSE Conference  in 2015 at the Hilton Washington DC/Rockville hotel.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</si>
  <si>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iA_ZMilQ92c</t>
  </si>
  <si>
    <t>https://youtu.be/Qb0ZtB0ZtLs</t>
  </si>
  <si>
    <t>Studies on “Life-Energy”   Roger Taylor</t>
  </si>
  <si>
    <t>Studies on “Life-Energy”
Leading to a Proposal for the Enhancement of Global Meditaitons
Roger Taylor 
Wilhelm Reich identified a beneficial form of subtle energy associated with life: “Orgone”. There are many ways to generate such energy: e.g. Pyramids, Orgonite (metal particles set in resin), non-Hertzian fields, and Ormus — the “White Gold” of David Hudson. I have developed a reliable quantitative dowsing method, based on measuring the radius of the innermost dowsable ring from the source. In this way I have compared the intensity of a variety of such sources under various conditions. Some important findings have received objective back-up from both UV spectroscopy of charged water and statistically controlled seedling growth experiments.
Principal findings include:
— Macroscopic quantum entanglement between identical images on paper, allowed a dowsable influence to be received from even across the Atlantic. — Information (in the form of a number of frequencies) was also sent non-locally in this way.
— Where orgone, or life-energy, is a “syntropic” influence, promoting increased order, I have identified an “entropic” influence, which both discharges charged water, and inhibits seeding growth.
— Studies with ormus have revealed it can be made to quantum tunnel through glass.
It is proposed that this “life-energy” is an influence conducive to coherence in the zero-point energy, and thus to syntropic processes in the local material environment. Living organisms and water are particularly susceptible to such an influence. The ability of such a field to carry information suggests that it may be critical for the effectiveness of radionics.
It is concluded that methods for producing syntropic fields could play a critical part in healing our world, not only (1) By local syntropic effects — e.g. the Russian pyramids, and the effects of Ormus on health of humans, animals and plants, but (2) With the use of entanglement via images, to enhance remote human intention — for example by further empowering the effects of group meditations for peace.
Roger Taylor has done research in fundamental immunology at NIMR, London. Director of MRC’s Immunobiology Group at Bristol University. Current interests include quantum biology, subtle fields, computerised bioelectrography, ormus. Work on life energy presented at a number of scientific meetings. Four articles published in Syntropy journal (www.lifeenergyscience.it).
Recorded at the 34th annual SSE Conference  in 2015 at the Hilton Washington DC/Rockville hotel.
Special thanks to our Patreon Explorers for providing the support we need to keep our video content freely available online: Dr. CMC Toporow, Kathleen Erickson, Mark Crewson, Mark Urban-Lurain, and Roger Nelson.
Want to support our commitment to open access scientific research?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</si>
  <si>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Qb0ZtB0ZtLs</t>
  </si>
  <si>
    <t>2019 09 12</t>
  </si>
  <si>
    <t>https://youtu.be/6qZBmXHJcaM</t>
  </si>
  <si>
    <t>Global and Individual Consciousness   Roger Nelson</t>
  </si>
  <si>
    <t>Global and Individual Consciousness
Roger Nelson
Global Consciousness Project 
When we categorize test events on scales ranging from estimated numbers of people involved to the nature of the emotions evoked, we expect to see differences in effect size if the hypothesis proposed by the Global Consciousness Project (GCP) is valid. A tentative but sensible prediction is that, as with our individual reactions to what happens to us, there will be distinct responses to well-defined types of events – some producing large effects on average, and others little or none. 
By asking what matters, some insight can be gained into the fundamental nature of the GCP effects. To the degree identifiable qualitative characteristics are associated with reliable correlations, we should be able to select future events to maximize effect size, leading to more powerful statistics and a better foundation for quantitative modeling.
We report on three structural categories; on four probes to assess the effect of emotions; on one distinction relating to the source or direction of attention; and on a categorization of events by type. We find that the number of people engaged by an event is a strong predictor of effect. On the other hand, being surprised by an event as opposed to knowing it is coming matters little. A
purported “experimenter effect” is addressed by asking who chooses the events, but the definition of terms and interpretation of results are complicated.
Emotional content definitely matters, with the rated level or intensity of emotion being a powerful predictor. In contrast, while we might wish to see positive, uplifting events making a stronger impression, their effects look quantitatively very much like those of negative events. Because the database is large, with more than 350 formal events accumulated over 12 years, we can make sound effect size estimates in many categories, despite an average effect size (about 1/3 sigma) which is too small for individual events to be reliably interpreted. We can even look at particular emotions of special interest, for example, fear or compassion. While our category analysis isn’t a direct source of material needed for quantitative modeling, it yields subjective insights that provide a qualitative understanding of what “global consciousness” might be like.
Roger Nelson is the founder and director of the Global Consciousness Project (GCP), a long-running international collaboration of 100 researchers studying interactions of human consciousness and the environment. His professional training is in experimental psychology, perception, memory, and psychophysiology, and includes a background in physics and engineering. Nelson was Research Coordinator for the Princeton Engineering Anomalies Research (PEAR) laboratory at Princeton University from 1980 to 2002. He founded the Global Consciousness Project in 1997 to further expand our scientific understanding of mind in the physical world. His recent work integrates consciousness research and parapsychology, and looks to quantum physics with a focus on information fields and entanglement to help explain anomalous effects of human consciousness.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</si>
  <si>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6qZBmXHJcaM</t>
  </si>
  <si>
    <t>https://youtu.be/Jw9V3cBLPWQ</t>
  </si>
  <si>
    <t>How Consciousness is Like Las Vegas   Richard Shoup</t>
  </si>
  <si>
    <t>How Consciousness is Like Las Vegas
Richard Shoup
Many scientists, this author included, are deeply frustrated with the thinking and discourse that currently surrounds the concept of "consciousness". In this talk, we discuss various meanings and definitions attributed -- generally unspecified or unspoken -- to consciousness, and how this lack of clarity leads to confusion with other concepts such as awareness, creativity, and experience, as well as with quantum measurement, psychic phenomena, and the existence of a personal identity. We discuss why it is a common misinterpretation of quantum mechanics to attribute the "creation" of physical reality to consciousness. Finally, we present several phenomena that genuinely ARE of interest in this regard, which do present serious evidence for the Self, and which deserve much more attention from science.
Richard Shoup obtained his B.S.E.E. and Ph.D. Computer Science from Carnegie Mellon University. In 1970, he became one of the earliest employees at the Xerox Palo Alto Research Center, where he built one of the first digital painting and animation systems for video and graphic arts. For his pioneering computer graphics work, Shoup later received both an Emmy and an Academy Award. Shoup left Xerox in 1979 to co-found Aurora Systems, an early manufacturer of digital videographics and animation systems. In 1993, Shoup joined Paul Allen's Interval Research Corporation in Palo Alto, and in 2000, he co-founded the Boundary Institute, a small non-profit research group studying foundations of physics, mathematics, and computer science.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</si>
  <si>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Jw9V3cBLPWQ</t>
  </si>
  <si>
    <t>https://youtu.be/J25QR8kR2kY</t>
  </si>
  <si>
    <t>Beyond Quantum  Consciousness in Action   Larissa Cheran</t>
  </si>
  <si>
    <t>Beyond Quantum: Consciousness in Action
Larissa Cheran
University of Toronto
Science is unable to explain how mental processes such as creativity, intuition, insight, thinking, emotions and the feeling of being alive arise from electrochemical impulses firing along neural axons. Quantum physics cannot accommodate feelings in the symbols of its differential equations. Neuroscientists can see the activity in distinct areas of the brain, but how is this constructed and bound together in unitary experiences and feelings still remains elusive. How can the nonmaterial mind influence the material body? Is consciousness the substrate of both, conceiving, forming and becoming biology, so interaction happens naturally? It was said that the non-physical cannot be measured by employing physical instruments. However, experiments using high-frequency vibrational fields can detect the strong effects of human intention on populations of neuron cells grown to form a living neural network on the surface of a high- resolution sensing device. It is a perfectly measurable, quantifiable interaction.
Larissa-Emilia Cheran, PhD is a Senior Research Scientist at the University of Toronto, Canada. She has been working in the field of biomedical applications of microsystem technologies since 1990, with her early work focusing on the study of the bioelectronic interface in biosensors and bioelectrodes. She has since coordinated innovative biosensors research within an interdisciplinary group of medical researchers, physicians, neuroscientists, biologists, biophysicists, chemists, physicists, engineers and mathematicians, promoting an integral approach for the advanced scientific research in biology and medicine, and conducting experiments on living neuron networks cultured on microsensors surfaces in cooperation with neurologists and neuroscience researchers. Working with the Biosensors Group at the University of Toronto, she invented the Scanning Kelvin Nanoprobe, an extremely high resolution instrument measuring quantum properties of matter, which has permitted exploration of the influence of neurotrophic factors on the neural networks produced by biological neurons and has opened a revolutionary new research direction. Currentl interests include the study of biosensing techniques in monitoring stem cell differentiation for neurogenesis, neuroregeneration and brain repair applications, as well as the biophotonic properties of neuron cells in living retinal tissue. She is the author or coauthor of more than 70 papers, 2 patents and three books, and is particularly interested in the study of quantum biology, the science of consciousness, human psychology and behavior, art, music and culture, and in the integration of science and spirituality.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</si>
  <si>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J25QR8kR2kY</t>
  </si>
  <si>
    <t>https://youtu.be/E1D82UD9hQA</t>
  </si>
  <si>
    <t>Intent and the Process of Becoming Conscious  A Phenomenological View   Peter Moddel</t>
  </si>
  <si>
    <t>Intent and the Process of Becoming Conscious: A Phenomenological View
Although it seems reasonable to assume the world exists independently of our witnessing it, there is reason to suggest the contrary. Everything we know is formulated in terms of concepts. That is how we bring things to consciousness and think about them. But concepts are formed in the mind and therefore all we know about the world is, to some degree, a mind creation.
To approach the question of how the world must be without the intervention of mind, specific moments in the process of concept formation need to be elucidated. To say this more succinctly: to understand objectivity, subjectivity needs to be better understood.
What actually happens when something is observed? Or the same question in different terms: what goes on during a moment of consciousness? A step towards an answer is the realization that conscious rational thought, which deals in concepts, is itself incapable of formulating concepts. In consciousness, thoughts succeed one another. To form a concept, instead of sequencing there needs to be an interpenetration of many potential impressions.
The ability to perform an act, say stirring your coffee, requires the influx of innumerable past experiences that blend and come to expression in the effortlessness accomplishment of the task. In a parallel manner, myriad impressions and associations coalesce to give rise to an object that registers in conscious thought. There is a coming together and when it reaches the ‘crunch’, the moment of fusion, consciousness enters and presto: there is a subject acknowledging an object. 
We are not privy to the transformation of many to one and become aware only at the completion of the task, as the concept of some object alights in our mind. Out of a non-conscious process, consciousness arises together with a) the first person perspective, b) the observed object and c) the observing subject. The mind performs consciously and unconsciously in tandem.
And what guides such a process? What can there be that prevails over the working of the out-of-conscious mind and sets the process of cognition in motion fusing qualities into an object of perception? To name it, no novel terminology is needed. We constantly mention it, referring to it as intention. Intent is the impetus to form meaning or to perform a specific act. Ignored in classical science and without a place in cybernetic emitter/receptor descriptions of communication, the ubiquity of intent has been left unacknowledged and yet without it, no unit of meaning would enter our minds and we would be zombies in a world totally out of reach.
Terms implying intent are commonly employed when describing the mind and the natural world. Rather than being a case of the speaker resorting to personification, one can argue that, in fact, intent is a constituent part of what is being described.
Recorded at the 27th annual SSE Conference in 2008 in Boulder, Colorado, USA.
Special thanks to our Patreon Explorers for providing the support we need to keep our video content freely available online: Dr. CMC Toporow, Kathleen Erickson, Mark Crewson, Mark Urban-Lurain,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</si>
  <si>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E1D82UD9hQA</t>
  </si>
  <si>
    <t>https://youtu.be/63OX4ESrPMY</t>
  </si>
  <si>
    <t>The Global Consciousness Project  Findings   Roger Nelson</t>
  </si>
  <si>
    <t>Roger Nelson
Global Consciousness Project
A 10-year database of random trials in continuous parallel sequences generated in a world-spanning network has a rich potential for analysis of factors that might affect physical randomness. The design of the Global Consciousness Project (GCP) successfully shields the data from environmental influences like temperature and electromagnetic fields, but the vetted, normalized database can be probed for responses to a variety of other geophysical influences. However, our primary analyses apply to factors that are psychological and sociological. In particular, the formal “event experiment” is a replication series comprising a composite test of the general hypothesis that there will be non-random structure in the GCP data collected during major world events.
As of June 2008, we have examined about 250 events, and find structure associated with them, in confirmation of the composite hypothesis with million to one odds against chance. We can infer that this is related to human consciousness because the GCP data are affected during times of importance to people. A particular case is structure found during destructive earthquakes on land where they matter to humans, but not when the quakes are in the oceans. We see changes in the data when many people are focused on an event, sharing thoughts and especially emotions, indicating that some form of coherent interconnection is fundamental. We see a significant link with emotions. Large effects arise only for strong emotions, and the most powerful effects are produced by events that evoke or embody either fear or compassion.
We have determined that events engaging large numbers, millions of people, reliably show larger effects than those attracting attention from thousands or tens of thousands. The effects are driven by pair-wise correlation of the REG devices during events. We have identified multiple independent response measures which show deviations tracking the same global events. These include Network Variance and Covariance, and anomalous time and distance relationships for the measures.
Among the questions we are actively pursuing are indications that the GCP network response may begin minutes or hours before an event. We are looking carefully at an apparent distance scale for the correlations between REGs in the network, and at the possibility there may be a time-symmetrical response to the events. Other questions that deserve attention are significant long term trends in our measures that may reflect a collective mood or attitude prevailing over months and years, and suggestions of regular correlations for an exact 24-hour cycle but not for slightly longer or shorter artificial “days”, which may reflect a persistent, general effect of human consciousness.
Recorded at the 27th annual SSE Conference in 2008 in Boulder, Colorado, USA.
Special thanks to our Patreon Explorers for providing the support we need to keep our video content freely available online: Dr. CMC Toporow, Kathleen Erickson, Mark Crewson, Mark Urban-Lurain,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</si>
  <si>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63OX4ESrPMY</t>
  </si>
  <si>
    <t>https://youtu.be/h5vpULrPlzM</t>
  </si>
  <si>
    <t>Philosophical Substance Abuse  Distorting Descartes and Dismissing Dualism   J. Kenneth Arnette</t>
  </si>
  <si>
    <t>Philosophical Substance Abuse: Distorting Descartes and Dismissing Dualism 
J. Kenneth Arnette
Department of Psychology
Southern Oregon University
Rene Descartes gave his conception of what later became known as substance dualism, setting off a vigorous, ongoing debate about the mind-body relationship. The primary tenets of his view included: (1) a "substance" is "a thing capable of existing independently;" (2) mind and body both are substances, but (3) mind is thinking and non- extended, whereas (4) body is non-thinking and extended; (5) the body has the property of exclusionary occupation of space; and (6) the human being is an interactive union of mind and body. Descartes never provided a mechanism of mind-body interaction, but felt that mind and body could share some characteristics. The focus of the present work is not on interaction, but on the possible nature of the hypothesized non-material mental substance. Descartes made radical distinctions between mind and body, but it is also true that subsequently these distinctions have been distorted by materialists to consist of the following description: the non-physical mind has neither mass nor energy, is not in any way localizable, does not exist in space, has nothing in common with physical things, and works independently of the brain. This is even more radical than Descartes' proposals, and ignores many of his specific points. If both body and mind fit the definition of substance, then they must share some properties in order to belong to that category. Descartes was in no position to offer a solution to this problem, but modern physics (relativity and string theory) offers a resolution. Relativity provides a relationship between matter and energy: the energy (E) in a given amount of matter is the mass (m) multiplied by the speed of light (c) squared. This defines matter energetically. One can thus view matter as a form of condensed energy, with a certain energy density. One can imagine a series of substances (any form of condensed energy), differing in their energy densities. For example, matter could be a particular case of a general substance-energy relationship, where energy (E) is the amount of substance i (Si) multiplied by the speed of light to the power i (ci). For matter, i = 2 (substance S2). The mental substance could be represented by substance S1. Thus the mental substance would be much less energy- dense than matter. S1 would display basic differences from matter in the way it is constructed from energy, with important property differences. For example, substances S1 and S2, being very different in energy density, could simultaneously occupy the same three-dimensional space. String theory shows how two different substances could be constructed. Strings are tiny strands of energy, the basic building blocks of everything, comprising two types: open-ended (OE) and closed-loop (CL). OE strings are attached on each end to our spacetime (universe), while CL strings are free-floating and capable of leaving this spacetime. In addition, CL strings are much less energy-dense than OE strings. Thus, OE and CL strings can be construed as different substances, with some shared and some differing properties, promising candidates for Descartes’ substance dualism.
Recorded at the 27th annual SSE Conference in 2008 in Boulder, Colorado, USA.
Special thanks to our Patreon Explorers for providing the support we need to keep our video content freely available online: Dr. CMC Toporow, Kathleen Erickson, Mark Crewson, Mark Urban-Lurain,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</si>
  <si>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h5vpULrPlzM</t>
  </si>
  <si>
    <t>https://youtu.be/tses8F0Oudo</t>
  </si>
  <si>
    <t>Consciousness is to Energy as Energy is to Matter   J. Kenneth Arnette</t>
  </si>
  <si>
    <t>Consciousness is to Energy as Energy is to Matter
J. Kenneth Arnette
Transpersonal Institute for the Scientific Study of the Paranormal
There are many facets to the philosophical and scientific study of consciousness, but philosopher David Chalmers has identified a core issue, which he called the hard problem of consciousness. To paraphrase, the hard problem is: how can matter—regardless of the degree of complexity of its organization—generate something so radically different from itself, namely, thought, ideas, subjective experience, and consciousness? Indeed, it truly is a puzzle that the most tangible, least ephemeral thing we know—matter—could generate the most ephemeral, least tangible thing we know—consciousness itself. It would seem that in a fully material world, biological mechanisms would proceed on their own, without any accompanying awareness or subjectivity. The hard problem, as stated, reflects the assumption that the brain does generate the mind and asks how that can be accomplished. But just as easily, one could make the opposite assumption, that matter does not generate consciousness, and the hard problem dissolves (although other problems ensue). Chalmers’ own response to the question he posed has been called naturalistic dualism: consciousness has a natural ontological status equal to matter-energy and spacetime, the two other basic components of the universe, and cannot be reduced to the workings of these two. For Chalmers, consciousness is irreducible, but not supernatural. Thus, the brain does not generate consciousness or subjectivity, which are nonetheless natural phenomena. While appealing, this view ultimately is not satisfying. It fails to say what consciousness is, beyond irreducible and natural, neither offering nor explaining a mind-brain relationship. Chalmers’ response in fact fails to address the relationships among the three basic entities cited above. I propose instead that we turn the entire problem backwards: to entertain the notion that consciousness is the most fundamental thing, and that everything else is literally constructed from it. Consider as a starting point Einstein’s famous equation relating energy to matter. Besides the quantitative information given by this equation, there are some implicit ontological statements. One is that matter is merely a condensed form of energy; matter is constructed from energy. (Contemporary string theory suggests two forms resulting from this construction.) Thus, at some point shortly after the Big Bang, energy condensed into matter; the less tangible became the more tangible. Working from this model, dissolution of the hard problem can be accomplished by taking this energy- matter relationship one step back: energy is a condensed form of consciousness, analogous to the energy-matter relationship—consciousness:energy::energy:matter. This concept has advantages: (1) it is logical in that this is the order of tangibility of the three substances; (2) it is easier to envision a constitutive consciousness-energy relationship than the assumed relationship in which matter produces consciousness; and (3) it incorporates this part of relativity in a consistent and logical way. Consciousness thus is the primordial substance; self-awareness and subjectivity are two of its essential aspects, irreducibility a third. When consciousness condenses into energy, it loses this awareness, partially or, more probably, completely. When energy condenses into matter, any remaining awareness is lost. Therefore self-awareness is not to be found in the realms of matter-energy and spacetime, yet all of this is ultimately constructed from and composed of consciousness. Finally, I will suggest new problems revealed by this perspective, since it is clearly incomplete, and some brief comments on how these ideas relate to some well- known modern philosophical figures and their positions on the mind-body problem.
Recorded at the 30th annual SSE Conference in 2011 at the Millennium Harvest House in Boulder, Colorado, USA.
Special thanks to our Patreon Explorers for providing the support we need to keep our video content freely available online: Dr. CMC Toporow, Kathleen Erickson, Mark Crewson, Mark Urban-Lurain,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</si>
  <si>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tses8F0Oudo</t>
  </si>
  <si>
    <t>https://youtu.be/SpmrfJwGU_o</t>
  </si>
  <si>
    <t>Toward a Post-Quantum Theory of Consciousness   Imants Barušs</t>
  </si>
  <si>
    <t>Toward a Post-Quantum Theory of Consciousness
Imants Barušs
University of Western Ontario
It has been becoming increasingly recognized that computationalism has run its course as an explanatory scheme in cognitive science. Thus, for example, as Jerry Fodor, one of the philosophers who has been instrumental in its development has said recently in his book The Mind Doesn’t Work That Way: AI would have thought that the last forty or fifty years have demonstrated pretty clearly that there are aspects of higher mental processes into which the current armamentarium of computational models, theories, and experimental techniques offers vanishingly little insight.  In particular, computationalism cannot adequately address the hard problem of consciousness, namely the manner in which an experiential stream arises from a biological organism.
One way of getting past this impasse is to reject Santiago Ramón y Cajal’s neuron doctrine as the wrong level at which to look for consciousness. That is to say, consciousness may not be an emergent property of cellular activity, but could somehow be related to more fundamental subatomic events. This has been suggested, for example, by Ian Marshall, who has associated consciousness with Fröhlich’s Bose-Einstein like condensation in the brain. Similarly, Mari Jibu, Yasushi Takahashi, and Kunio Yasue have proposed that memory is encoded as a spinor field constituting a system of corical proteins and water. Such theories suggest the occurrence of some form of organic quantum computing thereby retaining some of the features of computation without the usual reliance on cellular networks.
Another fix has been to suggest, most famously by Eugene Wigner, that consciousness is a non-physical reality that terminates the von Neumann chain in an act of measurement of quantum events. For Henry Stapp, choice enters into the picture, not with the selection of a particular eigenvector but, in keeping with the constraints of contextuality, the selection of those observables which are to be measured. With the postulation of such dynamics, volitional acts can be clearly distinguished from perceptual ones, as noted by Evan Harris Walker, so that discussions of consciousness include the manner in which free will could be directly exercised on physical matter. Of course, the need for state vector collapse has been challenged by decoherence theories.
Perhaps there is something to both of these approaches, namely that volition and consciousness are non-emergent essential ingredients of reality that find expression at the subatomic level. Jean Burns has proposed that volition is exercised within the scope of quantum fluctuations to change the position or momentum of particles. The occurrence of such events in the brain would provide a mechanism for mental influence on one’s actions.
What happens if we second quantize and extend this notion to quantum fields? In particular, consider a Klein-Gordon field on a Friedmann-Robertson-Walker spacetime with mode functions chosen so as to allow the zero vector of the Fock basis to be the vacuum state. Volitional agency within the scope of the field fluctuations would correspond to changes in the activity of creation and annihilation operators affecting the eigenvectors representing reality. Although we have considered only a single scalar field and the experiential intentional stream of consciousness is not thereby theoretically determined, this type of strategy allows for volition to be seen as being exercised at a fundamental level of reality.
Of course, as Michael Lipkind has pointed out, A [field theoretic] approaches can easily degenerate into purely belletristic expressions. Quantum field theory might not be the right way of incorporating psychological variables into a physical theory but it could point toward a post- quantum theory of consciousness.
Imants Barušs obtained an interdisciplinary BSc, a MSc in mathematics, and PhD in psychology with specialization in consciousness. He has been teaching for 21 years in the Department of Psychology at King’s University College at The University of Western Ontario where he has risen to the rank of professor. His research is concerned with fundamental issues regarding the nature of consciousness and its relationship to the physical world. 
Recorded at the 27th annual SSE Conference in 2008 in Boulder, Colorado, USA.
Special thanks to our Patreon Explorers for providing the support we need to keep our video content freely available online: Dr. CMC Toporow, Kathleen Erickson, Mark Crewson, Mark Urban-Lurain, and Roger Nelson.
Want to help us improve the quality of our videos? Become a patron yourself: https://www.patreon.com/user?u=23234339
The SSE provides a forum for original research into cutting edge and unconventional areas. Views and opinions belong only to the speakers, and are not necessarily endorsed by the SSE.</t>
  </si>
  <si>
    <t>SpmrfJwGU_o</t>
  </si>
  <si>
    <t>https://youtu.be/omwGwetDcl0</t>
  </si>
  <si>
    <t>Dualism in Physics and New Science - Multiple Descriptions of Reality   Garret Moddel</t>
  </si>
  <si>
    <t>Dualism in Physics and New Science:  Making Connections Between Multiple Descriptions of Reality 
Garret Moddel
University of Colorado
We usually assume that different theories explaining the same phenomenon cannot all be correct, no matter whether the field is physics, philosophy, or parapsychology. That notion is wrong. In fact, there are dual approaches to nearly every physics concept. The implications affect not only how we think about physics, but also many other disciplines.
The concept of dualism has a long history in the philosophy of mind, in which mind and matter are viewed as separate. Here I show that conventionally accepted physical theory is also described by two types of theory, one mind-like and the other matter-like. The mind-like theories are based upon principles and appear to be driven by a purpose, whereas the matter-like theories are based on process and appear to be mechanistic.
Examples include:
• Thermodynamics 
• Black hole evaporation Semiconductors Microscale interactions (quantum mechanics)
• Laws of motion 
• Optics 
• Electromagnetics
The implications include:
• Deeper understanding of the nature of physical theory and the workings of the universe. 
• A clearer understanding of what quantum mechanics lacks. A specific solution
to the quirkiness of quantum mechanics is suggested.
• Placing the dualism in psi phenomena into context with other scientific theories.
Psi is known to have several alternative perspectives, including precognition versus psychokinesis, and experimenter effect versus subject psi. As an example, the mechanisms of the Global Consciousness Project are elucidated.
Garret Moddel is a professor of Electrical, Computer, and Energy Engineering at the University of Colorado. Along with developing new energy conversion tech- nologies, his research group investigates psi phenomena. Currently he is serving as SSE Vice President, and was the organization’s previous president, and prior to that, president &amp; CEO of Phiar Corporation, a high-tech start-up company. Garret earned a B.S.E.E. degree from Stanford and M.S. and Ph.D. degrees in Applied Physics from Harvard.
Recorded at the Society for Scientific Exploration Conference (2015)
Special thanks to our Patreon Explorers for providing the support we need to keep our video content freely available online: Dr. CMC Toporow, Kathleen Erickson, Mark Crewson, Mark Urban-Lurain, and Roger Nelson.
Want to help us improve the quality of our videos? Become a patron yourself: https://www.patreon.com/user?u=23234339
Or take your support of our 501(c)(3) nonprofit even further by  becoming an SSE member: https://www.scientificexploration.org/join</t>
  </si>
  <si>
    <t>omwGwetDcl0</t>
  </si>
  <si>
    <t>2019 09 05</t>
  </si>
  <si>
    <t>https://youtu.be/addFgzPDQrA</t>
  </si>
  <si>
    <t>Presidential Address   William Bengston</t>
  </si>
  <si>
    <t>Leaving the Critics Behind: Transitioning to Pragmatic Applications of Scientific Anomalies
William Bengston (SSE PRESIDENTIAL ADDRESS) 
Society for Scientific Exploration
Institutionalized scientific resistance to novel ideas has been thoroughly discussed and documented. This has been most parsimoniously illustrated by Plank’s infamous dictum that “A new scientific truth does not triumph by convincing its opponents and making them see the light, but rather because its opponents eventually die, and a new generation grows up that is familiar with it.” In more sociological terms, the untested “background assumptions” (Gouldner) of a culture change to more resonantly accommodate the new ideas.
Anecdotally, it appears as if a generational shift may be in progress, whereby the intractable knee jerk hostile reactions to their subject matter that so many in the SSE and PA have experienced are softening in the general culture. And while the academy may indeed remain the most conservative, lay persons and industry may have taken the lead in openness to innovative exploration.
Of course, it’s possible that the academy may also finally be poised to shift by “advancing one funeral at a time” (Planck). Intellectual capital, though, is not just limited to abstract ideas, but also has practical applications. This can be illustrated in the area of anomalous healing.
In many in vivo and in vitro experiments over the course of 35 years, I have demonstrated robust and reliable data that demonstrates beyond reasonable doubt that “healing” can happen, that dose is a factor, that healing proceeds non-linearly, that it is not fundamentally “energy” but “information” that is at work, that it is not correlated to a particular state of mind but functions more as an autonomic response to the need of the healee, to name but a few findings. I’m also working on the non-psychological components of placebo explained as an actual resonant bond between physically separated groups.
And while the list of basic research questions regarding anomalous healing remains inexhaustible, my current research also includes the question of whether the healing effect can be “captured” and “reproduced” without the healer. In other words, can we store and independently deliver healing in a practical fashion? Selected current research on whether biological systems can recognize “stored” healing will be presented, along with work designed to test whether “recordings” of healing potential can bring about healing outcomes.
Recorded at the Society for Scientific Exploration Conference in Boulder, Colorado 2016. 
Special thanks to our Patreon Explorers for providing the support we need to keep our video content freely available online: Dr. CMC Toporow, Kathleen Erickson,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</si>
  <si>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addFgzPDQrA</t>
  </si>
  <si>
    <t>https://youtu.be/uC7h4aIE7Ds</t>
  </si>
  <si>
    <t>Dinsdale Award Talk   Henry H. Bauer</t>
  </si>
  <si>
    <t>Seeking Immortality? Challenging the Drug-Based Medical Paradigm
Chronic ailments—arthritis, cancer, cardiovascular problems, kidney and liver and other organ failures—arise in different ways and for different reasons than do infectious diseases. Drugs have been very successful in overcoming infectious diseases, but their application to chronic ailments is illogical and harmful. Is a treatment against cardiovascular disease (for example) beneficial? Does it prolong life and improve quality of life? Valid answers would be based on very large and lengthy clinical trials controlling for innumerable variables—essentially impossible. Therefore research and applications make use of surrogate markers, measurables like blood pressure, cholesterol level, etc. But in order to determine whether a surrogate marker is an accurate measure of the state of a chronic ailment would require one of those impossible clinical trials. The use of surrogate markers is based more on faith than evidence. Worse, it assumes that correlations identify causations.
The commonly used surrogate markers are not valid. Nevertheless, drugs continue to be approved because of their effect on these markers. Further, the accelerated approval of drugs initiated in the 1990s requires only two successful trials of at least six months duration. That is not nearly long enough to test safety or efficacy, and the last two decades have seen an increasing number of once-approved drugs withdrawn after less and less time on the market because of their deadly so-called “side” effects. “Side” is a fatally misleading misnomer.
The misguided drug-based treatment of chronic ailments is facilitated by semantic sleight-of- word, calling natural conditions diseases, dysfunctions, abnormal: cardiovascular disease; hypertension; “high” and “bad” cholesterol; “pre”-diabetes, “pre”-hypertension, etc.
Outstandingly illogical is the approach to blood pressure. For more than a century it’s been known that blood pressure normally rises with age. But nowadays “hypertension” is defined by the same number irrespective of age, so that the average person normally attains “hypertension” at about age 60; some 75% of American seniors are treated with drugs to lower what is the normal pressure for their age.
Blood pressure increases with age. Mortality increases with age. The incidence of cancers and of organ failures increases with age. Everything that increases with age is correlated with everything else that increases with age. Therefore blood pressure is correlated with every chronic ailment, but it doesn’t necessarily cause any of them.
Recorded at the 31st annual SSE Conference in 2012 at the Millennium Hotel in Boulder, Colorado, USA.
Special thanks to our Patreon Explorers for providing the support we need to keep our video content freely available online: Dr. CMC Toporow, Kathleen Erickson,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</si>
  <si>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uC7h4aIE7Ds</t>
  </si>
  <si>
    <t>https://youtu.be/5q8aKWRDYPE</t>
  </si>
  <si>
    <t>Dinsdale Award Lecture   Gerald Pollack PhD</t>
  </si>
  <si>
    <t>The Fourth Phase of Water: Beyond Solid, Liquid, and Vapor
Gerald H. Pollack, PhD 
(Dinsdale Award Speaker) 
University of Washington, Seattle 
School children learn that water has three phases: solid, liquid and vapor. But we have recently uncovered a fourth phase. This phase occurs next to water-loving (hydrophilic) surfaces. It is surprisingly extensive, projecting out from the surface by up to millions of molecular layers. And, its properties differ substantially from those of bulk water.
Of particular significance is the observation that this fourth phase is charged; and, the water just beyond is oppositely charged, creating a battery that can produce current. We found that light charges this battery. Thus, water can receive and process electromagnetic energy drawn from the environment in much the same way as plants. Absorbed electromagnetic (light) energy can then be exploited for performing work, including electrical and mechanical work. Recent experiments confirm the reality of such energy conversion.
The energy-conversion framework implied above seems rich with implication. Not only does it provide an understanding of how water processes solar and other energies, but also it may provide a foundation for simpler understanding natural phenomena ranging from weather and green energy all the way to biological issues such as the origin of life, transport, and osmosis.
The lecture will present evidence for the presence of this novel phase of water, and will consider the potentially broad implications of this phase for physics, chemistry and biology, as well as some practical applications for health and technology.
Recorded at the 33rd annual SSE Conference  in 2014 at the Hyatt Regency San Francisco Airport,
Burlingame, California, USA.
Special thanks to our Patreon Explorers for providing the support we need to keep our video content freely available online: Dr. CMC Toporow, Kathleen Erickson,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</si>
  <si>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5q8aKWRDYPE</t>
  </si>
  <si>
    <t>https://youtu.be/SelOdzppZ_g</t>
  </si>
  <si>
    <t>Dinsdale Award Lecture   Jerome Clark</t>
  </si>
  <si>
    <t>The long debate about the existence or nonexistence of extraordinary phenomena, from supernatural entities and fantastic monsters to mystery airships and UFOs, has long been predicated on an unexamined literalism. Either these things exist, it is presumed, or they are the products of error and deception. To a degree, this is a defensible approach. Beyond that, however, the frame of reference is woefully inadequate, failing to explain vividly felt encounters with otherworldly beings and beasts which over all of history human beings have experienced, even as no compelling evidence of their presence in consensus reality has ever emerged. Clark’s lecture discusses anomalous events vs. experience anomalies, which – though epistemologically unrelated –have a curiously parasitic relationship, and calls for a radical new understanding of the strange occurrences that have plagued, infuriated and fascinated human beings at all times and places.
Jerome Clark has been interested in anomalistics all his life. He is the author of nearly 20 books on the subject, including the multi-volume UFO Encyclopedia (1990- 1998), and has won a number of literary prizes, including the Benjamin Franklin Award (twice) from the Publishers Marketing Association for lead titles in the Popular Science and Environment category.
He has been an editor of International UFO Reporter for more than two decades and has served on the board of the Center for UFO Studies for as long. He worked on the editorial staff of the popular paranormal monthly Fate between 1976 and 1989. Recently, he returned to the magazine as book-review editor.Besides his work in ufology and Forteana, he is a music critic and songwriter who has had songs placed with popular country and folk performers including Emmylou Harris, Tom T. Hall, Seldom Scene, Mary Chapin Carpenter, and others. He lives in southwestern Minnesota
Recorded at the 27th annual SSE Conference in 2008 in Boulder, Colorado, USA.
Special thanks to our Patreon Explorers for providing the support we need to keep our video content freely available online: Dr. CMC Toporow, Kathleen Erickson,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</si>
  <si>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SelOdzppZ_g</t>
  </si>
  <si>
    <t>https://youtu.be/fVWw3d2wPYY</t>
  </si>
  <si>
    <t>Founders Lecture   Brenda Dunne</t>
  </si>
  <si>
    <t>Founders Lecture - A View from the Bridge
Brenda Dunne
As a member, Councilor, and Officer of SSE from its earliest days to the present, I have been privileged to watch the organization develop and mature. From an informal consortium of scholars with interests that lay beyond mainstream science, it has become a major voice for the study of anomalous phenomena, and a genial family of individuals who are willing to think outside the box, question authority, and consider new and challenging ideas. Although in the beginning the Society’s goal was to achieve recognition from, and eventually become accepted by the community of established scientists, as the years went by it became evident that SSE has come to represent the vanguard of scientific exploration, addressing issues that are at the cutting edge of knowledge. By attracting a cadre of courageous young scholars, SSE assures its future as one of the foremost contemporary professional societies.
Bio: Brenda J. Dunne studied psychology and the humanities at Mundelein College in Chicago and holds a M.S. in developmental psychology from the University of Chicago. From 1979 to 2007 she was Laboratory Manager of the PEAR laboratory at Princeton University, and currently serves as President and Treasurer of International Consciousness Research Laboratories (ICRL) and editor- in-chief of The ICRL Press. For 35 years she supported SSE as a Member of the Executive Committee, and at various times as Vice President and Education Officer. With Robert Jahn, she has co-authored four books about the PEAR program and has authored or co-authored numerous articles in refereed journals.
Recorded at the Society for Scientific Exploration conference at Yale University, 2017
Special thanks to our Patreon Explorers for providing the support we need to keep our video content freely available online: Dr. CMC Toporow, Kathleen Erickson,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</si>
  <si>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fVWw3d2wPYY</t>
  </si>
  <si>
    <t>https://youtu.be/qqQukoMdqEU</t>
  </si>
  <si>
    <t>Founders Lecture   Robert G. Jahn</t>
  </si>
  <si>
    <t>Founder’s Lecture
Robert G. Jahn
To be invited to deliver the first Founder’s Lecture of the Society constitutes an immense, albeit daunting, honor. This Society is an important scholarly entity, and it is destined to become far more consequential in its intellectual, political, and administrative future as its public purview matures. There is just one minor issue: no one seems quite to grasp what such a lecture should address, or, for that matter, how a “founder” should be defined. Does he (or she) epitomize a certain array of values or talents or visions? Does he favor a particular scholarly strategy? Does he deploy a particularly effective style of operation? And if so, what is it? Alternatively, does the opportunity carry with it its own set of prerogatives to be espoused in due course? Frankly, given the uncertainty of our governing body to concur on the definition of the lecture, I have arbitrarily opted for the second alternative.
This opens the thesis of this lecture to inclusion of various elements of philosophy, history, and science, a tad of each I shall try to include, but at the end of the effort, it must be your values, your recollections, and your intuitions, that must prevail! Why? Because it is your Society, you must drive it, and it must drive you, or it will never fulfill itself or fully prosper. Oh, there have indeed been founders, in the traditional sense. Most of them very good. Most of us know who they are and were, what they have done, and what we owe them. But what is needed now is new blood, new energy, new wisdom, new commitment. The founders should be honored, but not replicated. SSE must continue to mature to an exciting, productive entity that fulfills its founders’ spirit on an on-going basis, as it grows with its insights and achievements compounding.
An example: over past decades, my long-term colleague, Brenda Dunne, has labored to sustain our founders’ spirit in a cadre of exciting and excited young people who, with fresh ideas and fresh energies, could carry our founders’ heritage forward into new topi- cal areas and scientific strategies that will continue to broaden the range and impact of many classes of anomalous phenomena, and our understanding and profitable application of them. Therein resides the real future of the Society and the mighty social role our founders have foreseen for it. We shall always need to think well, to plan well, and to share our best thoughts well. But we must teach well also, and that requires that we teach others to teach well, at every level. This is now our missing link. 
The cultural educational system lacks this element of outreach. Who will provide it? Public education? Not likely. Private institutions? Better organized religions? Forget it. What is the entity to preside effectively over this inculcation of global insight? Anybody you know? Think about it!
Robert G. Jahn is Professor Emeritus of Aerospace Sciences and Dean Emeritus of the School of Engineering and Applied Science at Princeton University. In addition to his work in the field of electric propulsion, he established the Princeton Engineering Anomalies Research (PEAR) Laboratory in 1979, which he directed until its closing in 2007. He currently serves as Chairman of International Consciousness Research Laboratories (ICRL). One of the founding members of SSE, Prof. Jahn has served as an officer of SSE since 1986.
Recorded at the 34th annual SSE Conference  in 2015 at the Hilton Washington DC/Rockville hotel.
Special thanks to our Patreon Explorers for providing the support we need to keep our video content freely available online: Dr. CMC Toporow, Kathleen Erickson, and Roger Nelson.
Want to help us improve the quality of our videos? Become a patron yourself: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</si>
  <si>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qqQukoMdqEU</t>
  </si>
  <si>
    <t>2019 08 21</t>
  </si>
  <si>
    <t>https://youtu.be/4H5GDQ7u_iE</t>
  </si>
  <si>
    <t>Machine Consciousness  Experimental Evidence   Garret Moddel</t>
  </si>
  <si>
    <t>Machine Consciousness: Experimental Evidence
Over the years psi research has been linked inextricably with consciousness, which is considered be a fundamental characteristic of living systems. In all facets of psi interactions through space and time – remote sensing, presentiment, telepathy, and psychokinesis – either the agent or the receiver, or both, are alive and consciousness.
The link between psi and consciousness is so firm that when psi effects have been found in lower life forms, that finding has been used as evidence that these life forms are conscious. We presume that it is because dogs are conscious that they can be aware of when their owners decide to come home. Finches exhibit precognition of an image of a crawling snake. There is even some evidence that earthworms have sufficient consciousness to anticipate vibrations.
Inanimate systems, on the other hand, have shown psi effects only when interacting with animate systems, as in mind-matter interactions. Electronic random event generators are subject to influence or access by the consciousness of individuals or groups.
Must one of the parties in a psi interaction be living? If not, is that evidence for machine consciousness? We have developed a system in which two Psyleron electronic random number generators are linked to produce a psi interaction. The results provide evidence in deciding whether inanimate systems exhibit a fundamental characteristic of consciousness.
Garret Moddel is a professor of Electrical, Computer, and Energy Engineering at the University of Colorado. Along with quantum engineering of new energy conversion technologies, his research group investigates psi phenomena. Recently he served as president of the SSE, and prior to that, president &amp; CEO of Phiar Corporation, a high-tech start-up company. Garret earned a BSEE degree from Stanford and MS and PhD degrees in Applied Physics from Harvard.
Zixu Zhu is currently a PhD student in the Quantum Engineering Laboratory at the University of Colorado at Boulder, developing new geometric diodes for rectenna solar cells. He received his bachelors degree in Electrical Engineering from Brigham Young University in 2008.
Adam Curry is a technology entrepreneur interested in the practical applications of anomalies. His primary focus is Psyleron, a company developing mind-matter interaction products based on the discoveries of the Princeton Engineering Anomalies Research lab. Adam is also the SSE webmaster, and lives in the Bay area.
Recorded at the 30th annual SSE Conference in 2011 at the Millennium Harvest House in Boulder, Colorado, USA.
Help us improve the quality of our videos by supporting the Society for Scientific Exploration on Patreon: https://www.patreon.com/user?u=23234339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</si>
  <si>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4H5GDQ7u_iE</t>
  </si>
  <si>
    <t>https://youtu.be/1FPf3PiqiZY</t>
  </si>
  <si>
    <t>New Energy Technologies ~ What Can We Believe    Garret Moddel</t>
  </si>
  <si>
    <t>New Energy Technologies: What Can We Believe?
Garret Moddel 
University of Colorado Boulder,  CO 
According to YouTube and elsewhere on the Internet:
• Cold fusion, currently known as low energy nuclear reactions (LENR), is well established. The successful operation of a system developed by Rossi in Italy has been independently verified, and Defkalion, a Greek company, has demonstrated a system.
• A self-powered Bedini generator can charge and restore batteries.
• Tesla’s scalar waves travels faster than light, and can provide limitless energy.
• A Papp engine produces months of power with a single charge of a mixture of gases.
• Intense nuclear fusion has been produced by cavitation that results in the rapid collapse of
gas bubbles.
• Blacklight Power has demonstrated power production using a low-energy form of
hydrogen.
• The Searl effect uses an set of rotors to produce energy and an anti-gravity force.
• T. Henry Moray invented and repeatedly demonstrated a device for extracting radiant
energy from the atmosphere.
• Orbo permanent magnetic generators produce energy with no other apparent input.
• Brown’s gas (HHO) can be formed from water to provide fuel to run an engine.
• Kenneth Shoulders’ charge clusters can be used to provide much more energy than is
required to form them.
• Meyer and Mace patented a magnetic circuit in France that produces a large energy gain.
• Zero-point energy fills the quantum vacuum and Haisch and Moddel patented a method
to harvest it.
According to Wikipedia:
• New energy technologies are pseudoscience.
• When real scientists examine over unity systems, they have always been disproven.
Where is the truth?
The answer involves a combination of the closed-minded certainty of established scientists versus measurement errors and self-delusion of inventors, spiced with suppression and conspiracy.
Garret Moddel is a professor of Electrical, Computer, and Energy Engineering at the University of Colorado. Along with developing new energy conversion technologies, his research group investigates psi phenomena. He is working on an initiative to investigate exotic energy technologies, such as those described here, at the University. Recently he served as president of the SSE, and prior to that, president &amp; CEO of Phiar Corporation, a high-tech start-up company. Garret earned a BSEE degree from Stanford and MS and PhD degrees in Applied Physics from Harvard.
Recorded at the 33rd annual SSE Conference  in 2014 at the Hyatt Regency San Francisco Airport,
Burlingame, California, USA.
Help us improve the quality of our videos by supporting the Society for Scientific Exploration on Patreon: https://www.patreon.com/user?u=23234339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</si>
  <si>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1FPf3PiqiZY</t>
  </si>
  <si>
    <t>https://youtu.be/NaBd401dp_0</t>
  </si>
  <si>
    <t>Remote Viewing Software  The Key to Profitability   Alexis Champion</t>
  </si>
  <si>
    <t>Remote Viewing Software: The Key to Profitability
Alexis Champion
As with any technology seeking to position itself in a growing business, Remote Viewing (RV) faces the fundamental challenges of feasibility and profitability. The lack of RV software tools that could enhance the effectiveness of work in this field could be due to the fact that there are few software developers operating in the world of RV. IRIS Intuition Consulting saw the opportunity to take-on the challenge and invested in an R&amp;D program dedicated to the development of RV software.
In 2010 nearly $19,000 was allocated to research, and the iCAT session analysis software tool (using a crosschecking method) was created. This multipurpose software works on session transcripts, identifies any and all unitary information (concepts), defines sorting categories while sorting, and for projects involving more than one viewer, crosschecks through the different categories. iCAT has enabled the IRIS team to work almost ten times faster than when they were using MS-Excel. This significant time saving frees up the analyst to better concentrate on both the details and scope of data. Thus, project delivery times, quantity of data, and quality of RV projects have all been enhanced. All IRIS’ clients benefit from this increased effectiveness and each project has become profitable. In addition, a surprising effect was noticed: as the software developed in functionality and speed of operation, the amount of information generated by the viewers increased to such a level that by September 2010, the maximum amount of time allotted to each session was decreased.
Today IRIS has embarked on another R&amp;D project to develop a web platform so that session work can be recorded with related statistical information, and with automatic computer analysis of the session. The implementation of this web platform will help improve the training process of viewers and offer other types of valuable services to viewers whether they are professionals, amateurs, or in training. The platform could eventually define and become the international database standard for RV.
Bio: Alexis Champion holds a Ph.D. in Computer Science with a specialty in Artificial Intelligence. He is the Founder and Director of IRIS Intuition Consulting, and President of IRIS-PA a non-profit organization. From 1997 to 2003 he worked as a researcher in artificial intelligence for both corporations and governmental labs, and as a software consultant for the French Transportation industry. He has authored several internationally published articles in the fields of artificial intelligence, virtual reality, and transportation, and lectures in various countries to include Europe, USA, China and Australia. He has been operational for many years in remote viewing (ERV, GRV), classic and technical dowsing, and has been trained in Controlled Remote Viewing (CRV) by the original military viewers Paul H. Smith and Lyn Buchanan
Recorded at the 30th annual SSE Conference in 2011 at the Millennium Harvest House in Boulder, Colorado, USA.
Help us improve the quality of our videos by supporting the Society for Scientific Exploration on Patreon: https://www.patreon.com/user?u=23234339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</si>
  <si>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NaBd401dp_0</t>
  </si>
  <si>
    <t>https://youtu.be/u3rjq8NFd8g</t>
  </si>
  <si>
    <t>The Mystery of Joe Papp’s Noble Gas Engine   Ryan S. Wood</t>
  </si>
  <si>
    <t>The Mystery of Joe Papp’s Noble Gas Engine: Does spark-initiated pulsed plasma of a hydrogen, chlorine, and noble gas soup in the presence radioactive metals indicate novel energy?
Ryan S. Wood 
The talk will cover the history of the inventor Joseph Papp from his education and early work experience in Hungary under Alexander Szalay, founder at ATOMKI, the Institute of Nuclear Research of the Hungarian Academy of Sciences, to his immigration to Canada, and creation and alleged demonstration of a 300 mph submarine with novel engine propulsion. He then moved to California where three separate demonstrations and explosions occurred of the noble gas technology: one with the Naval Undersea Warfare Laboratory and the other in the Environetics parking lot (Los Angeles County) and at TRW in the presence of many witnesses including Dr. Richard Feynman. A forensic content analysis of the patents and lawsuits will be presented along with a psychological profile of Papp. Both TRW and General Dynamics expressed interest and worked with Papp in varying degrees to reduce his technology to practice and further understand the noble gas internal engine demonstrations and explosions. A timeline of the technology development from the beginning in Hungary to Papp’s death in 1989 will be presented. Many official sources are used in this preparation, from Royal Canadian Mounted Police, French Gendarmerie interviews, and FBI interviews, newspaper articles, police files, court documents, corner reports and living witness interviews with participants. Legal counsel responsible for managing the court-ordered settlement for Papp and Environetics was interviewed. A summary of technical claims and sources will be presented and analyzed.
The results of the technical data investigation shows that a reasonable man would conclude that there is novel energy. This is accomplished by tapping of (nuclear?) energy in a low temperature method not fully understood (or forgotten) by modern physics. A gaseous photochlorination chain reaction in the presence of hydrogen and subsequent recombination appears to be a key aspect of the Papp Engine. Walter Nernst was awarded a Nobel Prize in Chemistry in 1920 in part for work in this area and R.G.W. Norrish’s science in photochemistry showed that chlorine &amp; hydrogen have sharp limits of pressure, varying markedly with temperature, below which the chain reaction is slow and above which it becomes explosive. This may be what is happening in the Papp Engine. 
This conclusion is based on the historical science, witness testimony, film evidence, patents, official interviews, and one historical certified power-in power-out controlled test. However, to date this technology although allegedly replicated by several independent groups has failed to create a working engine system for high quality 3rd party validation testing.
Recorded at the 33rd annual SSE Conference  in 2014 at the Hyatt Regency San Francisco Airport,
Burlingame, California, USA.
Help us improve the quality of our videos by supporting the Society for Scientific Exploration on Patreon: https://www.patreon.com/user?u=23234339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</si>
  <si>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u3rjq8NFd8g</t>
  </si>
  <si>
    <t>https://youtu.be/glofLwifpPI</t>
  </si>
  <si>
    <t>Radiesthesia in Objectifying Subtle Energy Manifestations   Richard Blasband</t>
  </si>
  <si>
    <t>Radiesthesia in Objectifying Subtle Energy Manifestations in Experiments with an Atmospheric Energy Device
Richard A. Blasband, M.D.
In June of 2013, Dr. Dominique Surel and I explored the use of a pendulum in objectifying the flow of a perceived “subtle energy” effect when experimenting with a Wilhelm Reich “cloudbuster”. The device, which we call an atmospheric energy engineering device or AEED, was set-up in a park near Evergreen, CO in order to train students in its operation in anticipation of drought in Colorado and the Mid-West. Since Dr. Surel was expert in the use of the pendulum to detect subtle energy frequencies we thought it might be useful in detecting possible such “energies” in our training demonstrations of the AEED.
The device consists of an array of maneuverable metal pipes which are “grounded” into running water. For training purposes the pipes were aimed at cumulus clouds in order to demonstrate cloud disruption. Within minutes of raising the grounded pipes to near-zenith we both experienced sensations of heavy overall “pressure” in the body, nausea, and “pulling” in the diaphragm. We backed away from the device and Dr. Surel, having recovered from the acute noxious effects, approached the device from several angles using the pendulum to detect changes in what we hypothesized was the outer edge of a “field” of subtle energy. The outline of the outer edge of the field was staked, measured, and photographed. The field extended up to several dozen feet from the device in an unexpected pattern.
I will present details and photographs of the operation and a brief confirmatory report of a follow-up study conducted four months later.
We hypothesize that the noxious effects were due to what Reich called “oranur” and the ancient Egyptians called “negative electric green” frequency.
Recorded at the 33rd annual SSE Conference  in 2014 at the Hyatt Regency San Francisco Airport,
Burlingame, California, USA.
Help us improve the quality of our videos by supporting the Society for Scientific Exploration on Patreon: https://www.patreon.com/user?u=23234339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</si>
  <si>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glofLwifpPI</t>
  </si>
  <si>
    <t>https://youtu.be/ke39oxprbUo</t>
  </si>
  <si>
    <t>A New Phase of Random Event Generator Applications   John C. Valentino</t>
  </si>
  <si>
    <t>The launch of Psyleron, an organization that provides Random Event Generator devices, software, and data processing services to research laboratories, corporate enterprises, and home users, has enabled new opportunities for rapid data acquisition and enhanced practical understanding of the underlying phenomena. Online data collection makes it possible for multiple simultaneous operators to generate large databases and to explore variables on a scale not previous possible. The combination of subjective and objective correlations being reported by the users adds to the knowledge base regarding the enhancement of the anomalous effects under study, providing new insights and suggesting new applications for these devices. After an overview of the composite effort, the presentation will focus on preliminary findings, how they relate to conventional assumptions about such effects, and their implications for future research and beneficial deployment.
As a young intern at the PEAR lab, Valentino involved himself in developing new REG hardware and software, analyzing experiments, and engaging others in consciousness research.
While pursuing an education in business and engineering, he remained actively involved as an operator-experimenter and came to believe that progress in this field would require a new approach to REG studies. This led him to found Psyleron, where he has served as CEO since 2005.
Recorded at the 27th annual SSE Conference in 2008 in Boulder, Colorado, USA.
Help us improve the quality of our videos by supporting the Society for Scientific Exploration on Patreon: https://www.patreon.com/user?u=23234339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</si>
  <si>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ke39oxprbUo</t>
  </si>
  <si>
    <t>https://youtu.be/UbvQ6WML9Gk</t>
  </si>
  <si>
    <t>Weather Modification in Israel   Richard Blasband</t>
  </si>
  <si>
    <t>In 1983, I conducted a weather modification operation in Israel (sponsored by Richard Fox, a Philadelphia businessman). For the previous six years the water level in the Sea of Galilee had decreased every year until reaching dangerously low levels in 1983. Most farming in Israel depends upon water from this source.
A reconnaissance the previous year and the clearing of all potential legal issues paved the way for our beginning operations in January, when the rainy season usually begins. At that time certain meteorological factors come into play, which will be described in the oral presentation. Needless to say we wanted to optimize our possibilities so began working in Haifa at that time.
I and my companion, who provided major assistance throughout the entire trip, utilized a device that Wilhelm Reich had invented that he labeled the “cloudbuster” because of its ready ability to break up clouds when operated in a certain way. It is a simple apparatus made up of six (in our work) ten-foot-long metal pipes 1/12 inch in diameter, “grounded” by flexible metal cable into running water. The pipes are attached to a wooden “Lazy Susan”–type base that can be readily rotated and elevated.
Utilizing what Reich called the “orgonomic potential” in the atmosphere one is able to have clouds concentrate and, in time, produce rain over the site of operations. This is functionally the reverse of cloudbusting.
Operating at the beach with the pipes grounded into the Mediterranean Sea on a cloudless day with no rain or clouds in the past several weeks and no rain expected within 48 hours, the limits of accurate prediction in those days, we succeeded in bringing clouds and rain within 24 hours at the Haifa location. Utilizing essentially the same type of operating protocol we moved in leaps south along the coast generating rain at each stop as the storm systems built and followed us.
Moving East we crossed Israel, stopping once before arriving at the Negev, the vast desert which makes up a good part of Israel. Operating in the desert and then at Elat, at the southernmost tip of Israel, we succeeded in bringing rain to most of the state, including the desert.
Weather reports noted that the water level in the Sea of Galilee was above that expected for that time of year and that rainfall there on the 24 and 25th of January, when we were in Elat, was heavier in the South compared to what it was in the North, an anomalous situation, but consistent with our intentions.
Recorded at the 31st annual SSE Conference in 2012 at the Millennium Hotel in Boulder, Colorado, USA.
Help us improve the quality of our videos by supporting the Society for Scientific Exploration on Patreon: https://www.patreon.com/user?u=23234339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</si>
  <si>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UbvQ6WML9Gk</t>
  </si>
  <si>
    <t>2019 08 05</t>
  </si>
  <si>
    <t>https://youtu.be/GH_jxkUdS0o</t>
  </si>
  <si>
    <t>Anomalous Physical Effects During Solar Eclipses   Goodey Verreault</t>
  </si>
  <si>
    <t>Review of Anomalous Physical Effects During Solar Eclipses and a Proposal for Coordinated
Experiments During the Great American Solar Eclipse of 21 August 2017 
Thomas Goodey
Comanesti, Suceava, Romania
Rene Verreault
University of Quebec at Chicoutimi
Saguenay, Canada
The theme of this conference is “Accessing the Exceptional, Experiencing the Extraordinary.” These words might have been drafted specifically for the awesome experience of viewing a total solar eclipse and for the search for anomalous physics during solar eclipses. And a great such opportunity for the USA SSE audience is coming up – The Great American Eclipse of 21 August 2017.
Previous experimental results: There is a significant history of anomalistic results obtained by the use of sensitive physical equipment during solar eclipses. Sensitive 2D pendulums (such as paraconical pendulums), long pendulums, torsion pendulums, Lacoste-Romberg gravimeters, and atomic clocks have been employed.
• Allais – 1954. He recorded a surge in the precession rate of his paraconical pendulum reaching four times the Foucault rate, together with a change in the orientation of the pendulum anisotropy axes.
• Saxl &amp; Allen – 1970. Anomalies were seen in the motion of a heavy torsion pendulum.
• Duval – 1994, Mishra – 1995, and Wang – 1997. Interesting variations in gravimeter readings were observedduring eclipses.
• Zhou obtained interesting results in 1987, 1988, 1990, 1992 using atomic clocks.
• Goodey, Olenici, Pugach – 2008. Correlated anomalies of the movement of two paraconical pendulums, one long pendulum, and several small torsion balances were observed at three locations.
• Verreault – 2009. Using a long pendulum, a smooth surge in precession rate reaching 30% of the Foucault rate was observed.
Proposition for coordinated experiments during the 2017 Solar Eclipse: For the 2017 eclipse, which passes across the USA, our group wants to urge institutions and individuals in North America to set up and perform experiments of the general types that have yielded apparently positive results in the past, and to give them the guidance of our experience. There is no particular requirement for an experimental station to be upon the central line of totality: based upon past experience, any observational location in Canada, the USA, or Mexico may be capable of yielding interesting results.
We consider that gravimeter experiments during the eclipse will be of great importance, and we urge any group in possession of a Lacoste-Romberg gravimeter to contact us for suggestions, and to operate attentively during the eclipse at a suitable orientation. However, the field in which we have most experience is the field of sensitive pendulums. We hope that multiple well-organized and standardized experiments may have a chance to settle this long-standing question once and for all. Therefore we propose participation in a program of experiments with medium-length pendulums. We appeal for SSE members to consider setting up such pendulums in their base locations, and we are ready to supply standardized equipment for such experiments.
A group may already have a pendulum – either a long Foucault pendulum or some other type – which is suitable. In that case, they will only need to obtain from us standardized monitoring equipment which we have designed and prototyped. Alternatively, if a group wishes us to provide one or more suitable pendulums, we can do that. We hope to have one of our pendulums operating for demonstration at the conference.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</si>
  <si>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GH_jxkUdS0o</t>
  </si>
  <si>
    <t>https://youtu.be/W_EJ_NSIOKw</t>
  </si>
  <si>
    <t>A Radically Different Theory of Everything   Bernard Haisch</t>
  </si>
  <si>
    <t>A Radically Different Theory of Everything
Bernard Haisch 
Digital Physics is a collection of theoretical concepts based on the premise that the universe can be thought of as consisting of information, rather than matter and energy. This naturally sounds absurd since it is obvious (or so it seems) that we live on a planet that is part of a universe that is made of real, solid stuff. Information, per se, has no physical existence. The structure of a cat, a car or a calculator may be the result of information put to use, but the bare information itself is nowhere to be found. So what is the motivation for entertaining such an odd hypothesis as digital physics operating in an unreal world? It lies in the possibility of thereby being able to treat the universe as a vast computer. In a recent published paper — “Is The Universe a Vast, Consciousness-Created Virtual Reality Simulation?” which was also presented at the 2014 SSE Meeting — I made a case for this. The foundational idea is that one and only one thing exists: some vast — or perhaps even unbounded — transcendent consciousness having the attendant capability of thought. This consciousness can serve as the hardware for computation while its thoughts can be the software: algorithms and data, organized in such a way as to foster computer-like capabilities. In this way some or all of the transcendent consciousness takes on the attributes and abilities of a computer capable of creating an entire universe of the imagination. The transcendent consciousness would have the ability to chose its laws of physics and would be able to dream up and keep track of the roughly 1080 protons and electrons we have in the universe, along with other particles.
Wading into deep philosophical waters, it has been proposed that the transcendent consciousness projects itself into the virtual lifeforms that Darwinian-like evolution would bring about on the virtual planets of this virtual universe. Some of the transcendent consciousness becomes the billions upon billions of avatars living in the greatest of simulations. The objective of this entire scheme would be for the transcendent consciousness to give itself the means of having experience through the actions of its avatar selves. And the ultimate objective could be to provide a means for evolution and self-perfection. In this ultimate simulation of physical reality the transcendent consciousness could experience the thrill of racing down a mountain... but also the grief of a loved one’s death. (In my view death in such a reality is merely a transition from being an active avatar inhabited by consciousness to returning to a higher level immaterial state, and back and forth... likely many times.)
If true, this would be the basis of a Theory of Everything on the grandest possible scale. Is there any evidence for this?
My introduction to these ideas is due to Tom Campbell, a physicist and author of the book: “My Big TOE" (Theory of Everything). Campbell was recruited by Robert Monroe in the early 1970s to devise and carry out scientific studies of the altered consciousness experiences, and Out of Body Experiences (OBEs) in particular, that Monroe was investigating; see Monroe’s seminal 1971 “Journeys out of the Body.” Since that time Campbell has been able to induce scores of OBEs which he has used to explore and map the landscape of realities adjacent to our own which will be presented at this meeting.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</si>
  <si>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W_EJ_NSIOKw</t>
  </si>
  <si>
    <t>https://youtu.be/HoswY9pgqrU</t>
  </si>
  <si>
    <t>Experimental Test of a Second Law Paradox   Daniel Sheehan</t>
  </si>
  <si>
    <t>Experimental Test of a Second Law Paradox
D.P. Sheehan
Dept. of Physics, University of San Diego
In 2000, Duncan proposed a simple thermodynamic paradox: a sealed blackbody cavity contains a diatomic gas and a radiometer whose apposing vane surfaces dissociate the dimer and recombine the monomers to different degrees [1,2]. Owing to differing desorption rates of the dimers and monomers, there arise between the vane faces permanent pressure and temperature differences, either of which can be harnessed to perform work, in conflict with the second law of thermodynamics [3]. This paper reports on the first experimental realization of this paradox [4], involving the dissociation of low-pressure hydrogen gas on high-temperature refractory metals (tungsten and rhenium). The results, corroborated by other laboratory studies [5] and supported by theory [6,7], confirm Duncan's paradoxical temperature difference and point to physics beyond the traditional understanding of the second law. Potential applications of these results and current research to extend them to room temperature will be discussed.
[1] T.L. Duncan, Phys. Rev. E 61, 4661 (2000).
[2] D.P. Sheehan, Phys. Rev. E 61, 4662 (2000).
[3] V. Capek and D.P. Sheehan, {\em Challenges to the Second Law of Thermodynamics (Theory and Experiment)}; Vol. 146 Fundamental Theories of Physics Series, (Springer, Dordrecht, Netherlands, 2005).
[4] D.P. Sheehan, D.P., D.J. Mallin, J.T. Garamella, and W.F. Sheehan, Found. Phys. 44, 235 (2014).
[5] D.P. Sheehan, Phys. Lett. A 280, 185 (2001).
[6] D.P. Sheehan, Phys. Rev. E 57, 6660 (1998).
[7] D.P. Sheehan, Phys. Rev. E 88, 032125 (2013).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</si>
  <si>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HoswY9pgqrU</t>
  </si>
  <si>
    <t>https://youtu.be/49uY5_oE7Es</t>
  </si>
  <si>
    <t>Connections among Consciousness, Thermodynamics, and String Theory   J. Kenneth Arnette</t>
  </si>
  <si>
    <t>Energy is not Conserved: Connections among Consciousness, Thermodynamics, and String Theory
J. Kenneth Arnette, Ph.D.
The Law of Conservation of Energy (or Matter-Energy, in the case of nuclear processes) is a bedrock principle in the physical sciences that has never been seriously questioned. Yet, this law has also never been proven to apply generally to all systems and situations. With the advent of string theory, a fundamental question concerning energy’s conservation arises, due to the facts that string theory: (1) proposes at least one additional extended spatial dimension beyond our familiar three; (2) suggests that gravitons are closed-loop strings composed of energy; and (3) holds that gravitons are not affixed to space-time, and so can (and do) escape our space-time and leave our universe — thus representing a net loss of energy. Further, a type of anomalous subjective experience, the near-death experience, strongly hints that consciousness is associated with closed-loop strings, and that upon physical death, one’s consciousness leaves this universe (the implication being that consciousness enters this universe the same way it leaves). Therefore, my hypothesis is that energy leaks from this universe in the form of gravitons, and is exchanged between this universe and a parallel one through the transitions of individual consciousnesses between the two space-times. If my hypothesis is correct, then the conservation law must be severely revised to apply only to certain physical systems that involve neither consciousness nor gravitation. But, since all mass is associated with gravitation to a greater or lesser degree (depending on the magnitude of the mass involved), it is difficult to see how the conservation law can be saved; instead, it should be seen as an approximation that holds best for inanimate, low-mass, physical systems.
Kenny Arnette is currently an undergraduate philosophy major at the University of Memphis, and expects to be entering graduate school this Fall. He previously earned Ph.D. degrees in Physical Chemistry and Counseling Psychology, and is a Licensed Professional Counselor (Colorado). He has been a member of SSE since 2001. His main areas of interest are consciousness and the mind-body problem, and exploration of anomalous subjective experiences and their meanings.
Recorded at the Society for Scientific Exploration Conference (2015)</t>
  </si>
  <si>
    <t>49uY5_oE7Es</t>
  </si>
  <si>
    <t>https://youtu.be/LfbdMetpr28</t>
  </si>
  <si>
    <t>Physical Origins of the Consciousness Revolution   James E. Beichler</t>
  </si>
  <si>
    <t>Physical Origins of the Consciousness Revolution
James E. Beichler
Despite all the assumed and presumed fundamental differences between relativity and quantum theory, it is possible to unify them into a single physical model of reality. Both theories are incomplete at present and have fundamental problems, but they can be simply unified once they are presented in their complete and corrected forms. General relativity is incomplete for not accounting for point-elements. Riemannian geometry is based solely on metric-elements of spatial extension, while quantum theory has been completely misrepresented since 1927. So, while relativity theory is based only upon a metric geometry of extensions, scientists have advanced quantum theory believing that it is either a non-geometric point-particle/field theory or a theory of discrete point events occurring against the background of an unspecified quantum point/absolute geometry.
Once these two elements are understood, point and extension, it becomes evident that Riemannian geometry is based upon a 0-D point/twist Void which is equivalent to a discrete quantum point. This fact allows for an interpretation of the Big Bang model from which general relativity predicts our universe emerged from an individual singularity in the absolute Void. The Big Bang and the subsequent cosmic inflation from which our present universe emerged can be logically remodeled to show that both a single (unified) field of potential, which is the precursor to all our material reality, and a semi-physical pre-consciousness field of potential were simultaneously produced by the event that ended cosmic inflation to produce our present universe.
The pre-consciousness field ‘force’ the eventual evolution of life (biofield), mind and consciousness within our universe. To manifest the influence of the pre-consciousness field on material reality, a new form of top-down evolution based on thermodynamics as opposed to the older Darwinian and genetic bottom-up form of evolution is proposed. The older forms of evolution are neither discredited nor discarded, but rather completed and supplemented by the new top-down evolution. Top-down evolution proceeds from mind and/or consciousness to the genome where it influences future generations of living organisms and thereby clarifies many of the mysteries and problems that are inherent in modern bottom-up evolution theory. This model of evolution strongly implies that a new leap in human evolution is overdue and that a new human species will emerge. This evolutionary leap will accompany the coming revolution in science.
Bio: Professor Beichler has been teaching Physics, Mathematics, the History and Philosophy of Science and European History as well as other related subjects at the university and college level for more than three decades. He now categorizes all his research as falling within a new field of physics called “neurocosmology”. He has written and published several books as well as more than seventy articles on these and related subjects. He has also opened a webpage featuring all his earlier publications and presentations at ‘www.neurocosmology.net’ and nearly all his written work is available for browsing and downloading at academia.edu/JimBeichler.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</si>
  <si>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LfbdMetpr28</t>
  </si>
  <si>
    <t>https://youtu.be/4K7kpSkVKAc</t>
  </si>
  <si>
    <t>Supergravitation Unified Theory   Stoyan Sarg</t>
  </si>
  <si>
    <t>Gravito-inertial Propulsion Effect Predicted by the BSM - Supergravitation Unified Theory
Stoyan Sarg
The Basic Structures of Matter - Supergravitation Unified Theory (BSM-SG) is based on an alternative concept of the physical vacuum [1,2,3,4]. At the basic level the theory suggests a physical model of two fundamental particles associated with the Planck’s scale parameters (time and length). In pure empty space, as assumed precondition of the physical vacuum, they interact by close range forces according to a law called Supergravitation (SG) and congregate in formations possessing vibration properties with embedded frequency ratio equal to the fine structure constant, ~ 1/137. Such formations are embedded in the superfine structure of the physical vacuum and the elementary particles. In the physical vacuum space, the SG forces are strong at atomic distances. The suggested model works well in different fields of Physics. It provides a relation between the electrical, magnetic and gravitational fields with new understanding of the gravity and inertia. The unveiled oscillating properties of the electron [5] permit understanding the physical mechanism of quantum mechanical interaction between the electrons in EM activated plasma and the physical vacuum. The new understanding about the physical vacuum allows predicting a possibility of unidirectional change the gravitational force acting on a material object. By proper modulation the parameters of the physical vacuum, the gravito-inertial mass of a specifically designed spacecraft would be reduced, so it could be accelerated with less energy. Technically the new space drive mechanism could be realized by electromagnetically activated neutral plasma surrounding the spacecraft. In such approach secondary effects, such as optical glow, hissing noise, light bending and disturbed propagation of EM waves and Earth magnetic field would take place in the surrounding zone. In atmospheric environment, the spacecraft may exhibit a reduced turbulence since the mass of the air molecule should be also affected. The predicted space drive should work also in a deep space. In this case a gas cloud surrounding the spacecraft is necessary. Initial laboratory experiments confirm some of the predicted effects, such as, weak propulsion, optical glow, hissing noise and reduced turbulence. Extensive research in this new field is still necessary.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</si>
  <si>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4K7kpSkVKAc</t>
  </si>
  <si>
    <t>https://youtu.be/AEmF7Wrqn54</t>
  </si>
  <si>
    <t>The Vortical or Spiral Structure of Light and Space   Jim Oschman</t>
  </si>
  <si>
    <t>The Vortical or Spiral Structure of Light and Space
Jim Oschman
Understanding the detailed architecture of “empty” space, or the quantum vacuum, affects our thinking about many topics, from the origin and structure of matter to the morphic field. This has always been a controversial topic, attracting the attention of many leading physicists. This presentation gives evidence for the vortical or spiral fabric of space from a new perspective: biology. Specifically, the structure of the eye validates the “spiral grain of the universe” concept described by Vladimir B. Ginzburg in his book with that title as well as in Ginsburg’s 4 additional books. Ginzburg traces the repeating cycles as such models went in and out of vogue over the centuries. James Clerk Maxwell and his friend, Michael Faraday supported a vortex theory of electromagnetism with potential fields as the centerpiece. Two years after Maxwell’s early death (he was only 48 years old), Oliver Heaviside and others replaced Maxwell’s quaternions with vector algebra, elimi-nating the potential fields as “arbitrary and unnecessary.” By the end of the 1800’s Maxwell’s foundational equations of electromagnetism had been reduced from the original 20 to the 4 we find in physics texts today. Deleting scalar and potential fields deprived physics, biology and medicine of important theoretical tools for nearly a century. The forgotten potentials have important implications for virtually all areas of physiology and medicine. We trace the pathway followed by light through the vortically organized corneal stroma of the eye and the alpha-helical rhodopsin molecules in the outer segments of the retina. The alpha helical portions of receptors found on the membranes of all cells in the body may be vortical “light pipes” that convey light into cell interiors. While this is a new idea for animal physiology, it is well known in plant physiology, where alpha helical membrane proteins are thought to function as “light pipes” that enable algae to survive in weak light environments. Direct biophotonic stimulation of enzymes and other molecules within the cell without mediation of “second messengers” is feasible and has been demonstrated. v
Reference: J Vortex Sci Technol 2: 112. http://dx.doi.org/10.4172/2090-8369.1000112.
Bio: Jim Oschman is an internationally recognized expert on the scientific basis for Energy Medicine. He has contributed scientific perspectives that clarify controversial issues such as the nature of biological energetics and energetic therapeutics. He has also written extensively
on electromagnetic pollution, the mechanisms by which it can produce biological effects, and what can be done about it. Jim has written several popular books on energy medicine and about 120 articles in some of the leading peer-reviewed scientific journals as well as in leading journals on alternative medicine. Jim has presented lectures and workshops on energy medicine in about 25 countries around the world. www.energyresearch.us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</si>
  <si>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AEmF7Wrqn54</t>
  </si>
  <si>
    <t>https://youtu.be/Y_Y_24vqAHU</t>
  </si>
  <si>
    <t>Challenges to Defining the Fleischmann and Pons Effect   Vittorio Violante</t>
  </si>
  <si>
    <t>Material Science Challenges to Define the Fleischmann and Pons Effect 
Vittorio Violante 
Rome Tor Vergata University
The Fleischmann and Pons Effect is the appearance of excess energy when a Pd cathode is electrolyzed in heavy water (D2O). Results with signals well above the measurement uncertainties confirm the anomalous production of excess of power during electrochemical loading of palladium with deuterium.
The excess power has the following features: Threshold effect Unobserved with hydrogen
Unexplainable as a chemical effect occurs only if materials shows specific characteristics.
The figure shows a mass flow calorimetry result giving 500% excess power. Material science is the key to understand it, since some material characteristics support some processes rather than others. Future work, by applying the scientific method, will have to be oriented towards the definition of the effect rather than its demonstration. Mass flow calorimetry excess power: output
power becomes 5 times larger than the input.
Professor Violante earned a Masters Degree in Chemical Engineering Naples University in 1979. PhD in New Materials in 1992. ENEA (Italian Agency for Energy and Economic Development, ex CNEN) Graduate Fellowship (1980-1983) studying hydrogen metal hydrides interactions for energy storage and liquid membranes for metals separation. Associate researcher at Argonne National Laboratory, Chicago (USA) (1983) working on liquid membrane processes studying distributed parameters modeling. Permanent position researcher at ENEA Laboratories (1984). Working on simulations codes for fusion reactors fuel cycle for tritium control into breeding materials and plasma facing components, and isotopic separation. 1987 and 1988 visiting scientist at Max Planck Institute in Garching (Germany) working with the ITER nuclear engineering team. Since 1989 has been involved in the ENEA program on thermal anomalous effects in deuterated palladium, including calorimetry, transport phenomena and hydrogen isotopes interaction within the metallic lattice, laser triggering and interface electrodynamics. The studies on material science allowed to increase the deuterium loading reproducibility in Pd cathodes. Adjunct professor of Transport Phenomena at Calabria University (1992-1995). Responsible for the ENEA Section of Special Nuclear Technologies for Fusion (1996-2002). Adjunct professor of Physics for Advanced Energy Conversion at Rome Tor Vergata University (2001-2010). Adjunct professor of Physics of Nuclear Energy at Rome Tor Vergata University (since 2010). Visiting scientist at GW University (2009) working on metal hydrogen systems. Chair of ICCF 15 (2009) in Rome. Responsible for the ENEA Task Force for Energy from Metal Hydrogen Systems (since 2011) and ENEA Coordinator for LENR Research.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</si>
  <si>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Y_Y_24vqAHU</t>
  </si>
  <si>
    <t>https://youtu.be/TauNcWlhA58</t>
  </si>
  <si>
    <t>The Secret Life of Gyroscopes   Fran McCabe</t>
  </si>
  <si>
    <t>Most technically savvy people know that the primary behavior of rapidly spinning gyroscopes is to strongly resist any change in the angular orientation of their spin-axes. However, rapidly spinning gyroscopes are perfectly happy and well-behaved with any movement along that axis, or relocation of that axis which remains exactly parallel to its original orientation during such movement or at its new location. Most of those technically savvy people above have had the opportunity to play with a toy gyroscope and have forced the gyroscope’s spin-axis to accept an angular change and have thus, directly experienced a phenomenon called “precession,” which resists that applied force with a force of its own and of proportional intensity.
Gyroscopes are used primarily in guidance instruments and/or controls in moving vehicles, for example, gyroscopic compasses. In a much more limited range of application, and at a much larger physical size, they also serve as dampers to counter such unwanted oscillations as “roll” of a ship. Ever since the end of WWII and the entrance of the V2 rocket, and then spacecraft, not only has their sophistication and accuracy increased exponentially, but entirely new, equivalent technologies have entered the field, primarily in lock-step with that of other oscillation-based electronic equipment; e.g. Royal Rife’s electronically controlled microscope system.
The speaker has devoted a sizable part of his discretionary lifetime conceiving, building, and experimenting with unique gyroscopic systems, that are quite robust, and in some cases, quite powerful. He now views, as indigenous, the relationship between the behavior of flywheel-type gyroscopes and most other physical phenomena. As he sees it, forced deviation from the natural precessional behavior of flywheel-type gyroscopic systems is identical to the motion fundamentals imbedded in other natural, physical phenomena, i.e. electron spin motion in atoms, DNA spirals, weather, cosmological phenomena, and oscillating motion in numerous other examples in physics.
These arc-motion fundamentals exist in the mechanical distillations derived from over 25 physical experiments including: pulsed anti-gravity; spiral motion; motoring by both natural and powered precession; motion reversals; pendulum-tuned motoring; extremely rapid linear motion; a visual-mechanical demonstration of inertia; etc.
The four basic, matter-building-block motions are: orbits, translations of orbits, rotation of the spin-plane, and powered, precession-formed spirals. Interactions caused by collisions with resulting re-encryptions of motion codifications such as electrical transmission; atomic fission and Royal Rife’s alternating DNA corrections via oscillation control could really be gyro physics. (The speaker had also intuited that DNA is a gyroscopically induced encoded-double-helix that can be re-encoded by tuned, oscillating-motion intervention.)
Our questions to all are: can gyro momentum be conserved around abrupt 90-degree corners; can gyro wheel spin ‘storage’ be depleted without losing RPM, and can a self-selected 800:1 torque output be maintained indefinitely with only 1/800 continuous power input (1200 in-lbf natural precession maintained by less than 2 in-lbf DC motor input)?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</si>
  <si>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TauNcWlhA58</t>
  </si>
  <si>
    <t>https://youtu.be/r2HsvINTDFk</t>
  </si>
  <si>
    <t>Searching for Cold Fusion   Olga Dmitriyeva</t>
  </si>
  <si>
    <t>Searching for Cold Fusion: Conventional Heat Generation Processes and Measurement Artifacts
in Gas-Loading Experiments
O. Dmitriyeva1,2, R. Cantwell2, M. McConnel2, and G. Moddel1 
1 Department of Electrical, Computer, and Energy Engineering, University of Colorado, Boulder
2 Coolescence LLC,  Boulder, CO,  U.S.A.
Experiments in low-energy nuclear reactions (LENR), which used to be referred to as cold fusion, have been reported for liquid electrolyte (the Pons-Fleischmann effect) and gas phase systems. Many laboratories have observed excess heat in these systems and interpreted this as evidence for nuclear reactions. We have replicated and carefully analyzed the results of gas phase reactions. In the experiments reported here, we examined whether conventional heat- generation processes and measurement artifacts could account for at least some of these observations.
We carried out an experimental study of excess heat production during hydrogen and deuterium loading of Pd-, Pt-, and Ni-enriched material. Earlier studies have shown that a conventional hydrogen/deuterium (H/D) chemical exchange reaction in water can account for at least some of excess heat observed during gas-loading experiments. We have found that metal in its nanoparticle form catalyzes H/D exchange reactions in the material and produces heat that might be mistaken for a nuclear reaction. That excess heat can be eliminated by prebaking the material in vacuum at 390oC, thereby removing residual water. We also studied the influence of temperature gradients on heat measurements. The presence of gas changes drastically the heat conduction inside the vessel. Therefore, when under pressure, the heat transfer efficiency changes. This change in heat transfer in the presence of temperature gradients artificially shifts the temperature measurement baseline, which could be mistaken for excess heating. We suggest it is crucial to test the measurement system with inert gas to eliminate potential measurement errors induced by temperature gradients.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</si>
  <si>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r2HsvINTDFk</t>
  </si>
  <si>
    <t>https://youtu.be/W416gxLnSMw</t>
  </si>
  <si>
    <t>Cold Fusion and BSM–Supergravitation Unified Theory   Stoyan Sarg</t>
  </si>
  <si>
    <t>Theoretical Feasibility of Cold Fusion According to the BSM–Supergravitation Unified Theory 
Stoyan Sarg
Advances in the field of cold fusion or LENR in which the energy release cannot be explained by a chemical process need a deeper understanding of the nuclear reactions and, more particularly, the possibility for modification of the Coulomb barrier. The current theoretical understanding based on high temperature fusion does not envision such a possibility. The treatise Basic Structures of Matter–Supergravitation Unified Theory is based on an original model of the physical vacuum containing underlying superfine material structure with node elements held by Supergravitational (SG) forces that are inversely proportional to a cube of the distance. At distances below 1 angstrom, the SG forces appear as strong nuclear forces, while at larger distances they conform to Newtonian gravity.
Amongst the major outcomes are the revealed material structures and shape of the stable elementary particles that build the atomic nuclei. The protons and neutrons are not spherical but have the shape of a twisted and folded torus, respectively. Held by the strong nuclear forces, they form atomic nuclei as fractal three-dimensional structures. Such nuclear models exhibit an excellent match to the pattern of the Periodic Table, showing signatures of valences, the Pauli Exclusion Principle, and angular restrictions of the chemical bonds. The Coulomb barrier for these models does not converge to the small size predicted by the Bohr nuclear model, so it is not so strong. It depends on nuclear orientation and it could be modified by some technical methods. The analysis of some successful cold fusion experiments resulted in practical considerations for modification of the Coulomb barrier.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</si>
  <si>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W416gxLnSMw</t>
  </si>
  <si>
    <t>https://youtu.be/ce01FZRMF38</t>
  </si>
  <si>
    <t>The Search for Evidence of Cold Fusion   Rick Cantwell</t>
  </si>
  <si>
    <t>Search for Evidence of Cold Fusion: Looking for Charged Particle Emissions Resulting from Pd-D Co-Deposition 
Rick Cantwell (speaker) &amp; Matt McConnell 
Pd-D co-deposition, the simultaneous depositing of palladium and deuterium onto the cathode of an electrolytic cell, has been reported as a reliable method for the initiation of cold fusion. More recently Pd-D co-deposition has been reported by Mosier-Boss et al. in 2007 and 2009 in order to generate charged particles. In this work a CR-39, a solid-state particle detector, is used to record evidence of charged particles. We have used these techniques as well as electronic detectors to look for charged particles emitted during Pd-D co-deposition. We examined whether conventional processes might account for some of the charged particle observations.
The earlier work suggests anomalous nuclear products are responsible for tracks observed on CR-39 detectors. CR-39 pits similar to those reported by Mosier-Boss et al. were found using both in situ CR-39 and Mylar-protected CR-39. However, CR-39 protected by a combination of Mylar and a small air gap did not show any pits. The electrolyte, as its chemistry changes during the electrolysis, is shown to damage the acrylic cell containing the experiment and to damage an aluminum foil separated from the electrolyte by a Mylar film. This damage together with the absence of pits when a small air gap is added to the Mylar protection suggests chemical reactions may be the source of the observed CR-39 pits. The absence of any detected charged particles using a YAP:Ce scintillation detector further supports the conclusion.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</si>
  <si>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ce01FZRMF38</t>
  </si>
  <si>
    <t>https://youtu.be/KkRMMPHhHI0</t>
  </si>
  <si>
    <t>Invisible Rocketry  A Reactionless Drive   York Dobyns</t>
  </si>
  <si>
    <t>Invisible Rocketry: How to Produce an Apparently Reactionless Drive without Violating Newton's Third Law
York Dobyns
Advanced space propulsion studies, especially for interstellar travel, frequently examine the prospects of using antimatter as a fuel source. Most such studies presume a fairly "lean" mix in which antiprotons comprising a small fraction of the total fuel mass undergo annihilation in more complex nuclei, heating the fuel mixture to temperatures at which the exhaust velocity will be a significant fraction of c. The simple proton-antiproton annihilation reaction seems unsuited to such applications since a majority of the energy in this reaction ultimately emerges in the form of neutrinos, which cannot readily be manipulated for thrust. However, this objection disappears if the proton-antiproton pair is accelerated to relativistic velocity before annihilation. Assuming the non-neutrino reaction products are captured and reprocessed for energy, the drag suffered from this capture will be less than the thrust applied to the initial pair, the remaining momentum being carried away by the neutrinos. The recoverable energy can be used to accelerate the next pair, leading to a closed-cycle process which generates thrust without requiring an exhaust port or producing a visible plume of reaction products. The fuel efficiency will depend on the proportion of the intermediate reaction products that have time to decay to neutrinos, which will in turn depend on the length of free path available for these reaction products to decay. Implications of this fuel and drive system for the hypothesis that some UFOs are ETI spacecraft are discussed. A direct empirical test of this hypothesis may be achievable by comparing the direction of observed UFO maneuvers with the locations and observation records of neutrino telescopes which have been operating for several decades.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</si>
  <si>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KkRMMPHhHI0</t>
  </si>
  <si>
    <t>https://youtu.be/EUzTDWmDZRQ</t>
  </si>
  <si>
    <t>Parapsychology and UFO Experiences  Lessons for Physics   Claude Swanson</t>
  </si>
  <si>
    <t>The Common Elements of Parapsychology and UFO Experiences: Lessons for Physics
There are many common phenomena that are observed in UFO research and parapsychology. These include the out-of-body experience, time travel (both in consciousness and physical), levitation, telepathic communication, psychokinesis, and experiences in higher dimensions with lessons about the soul and reincarnation. Many of these phenomena cannot be explained by current physics, and call for a reconsideration of some of its foundational assumptions.
 “Best evidence” will be reviewed for many of these phenomena, summarizing the new principles which appear to occur. The beginnings of a theoretical model will be discussed which may be able to address these anomalies, and an application of the model to some typical cases will be discussed.
Dr. Swanson was educated as a physicist at MIT (’69) and received his Ph.D. in physics from Princeton University (1976). He has worked as a consultant in applied physics for more than two decades, as well as pursuing research into the physics of anomalous phenomena. His primary interest is in identifying areas of anomaly and developing an expanded physics model which can account for such phenomena. He has written a book, “The Synchronized Universe-New Science of the Paranormal,” summarizing some of his findings.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</si>
  <si>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EUzTDWmDZRQ</t>
  </si>
  <si>
    <t>https://youtu.be/_2SYpQ3QQKA</t>
  </si>
  <si>
    <t>Using Parapsychology to Test Fundamental Physics   York Dobyns</t>
  </si>
  <si>
    <t>Using Parapsychology to Test Fundamental Physics
York Dobyns
Although physicists are by no means the field most hostile to parapsychology, many physicists have chosen to attack parapsychological results on the basis of claims of their impossibility or at least implausibility. Despite this hostility, the reality is that the increasing sophistication and power of parapsychological experiments has recently reached the point where these experiments can be used to test important aspects of physical theory. Two important areas of unresolved theoretical speculation in physics are addressed by parapsychological results published in the last three years.
The quantum measurement problem has been one of the fundamental mysteries of physics since the development of quantum mechanics. The many disparate "interpretations" of quantum mechanics are spawned by our essential ignorance regarding such basic questions as what constitutes a measurement and what actually happens during a measurement. In 2008 Dean Radin of the Institute of Noetic Sciences published experimental results showing that a particular state of focused attention could function as a measuring instrument, to the extent that it could be detected by its effects on quantum interference. The existence of a "measuring instrument" that consists solely of a human mind has the potential to resolve many issues regarding the proper role of consciousness in interpretations of quantum mechanics. Accomplishing this resolution, however, would require many more experiments of the Radin type to establish the limits and properties of the phenomenon.
Retrocausation has been of concern in physics since the appearance of advanced waves in the equations of classical electrodynamics, and began to be taken very seriously with the discovering of metrics in general relativity that allow the existence of closed timelike curves. In 1989 Echeverria, Klinkhammer, and Thorne (EKT) established that spacetimes with closed timelike curves do not generate time paradoxes. Their physical model leads to predictions for the behavior of any system containing retrocausal effects, including those where only information rather than a physical artifact moves from future to past. In 2011 Daryl Bem of Cornell published a series of experiments in presentiment which appear to be the first parapsychological experiments both sufficiently robust and appropriately designed to offer a direct test of the existence of the EKT mechanism. If such a test produced positive results, a secondary consequence more interesting to consciousness researchers than to physicists would be a demonstration that micro-PK is an inevitable consequence of the existence of precognition or presentiment, through a physical mechanism completely unrelated to the DAT hypothesis published in JSE in the 1990s.
York Dobyns holds a Ph.D. in physics from Princeton University. He spent 20 years at Princeton Engineering Anomalies Research studying the relation of human consciousness to the physical world.
Recorded at the 30th annual SSE Conference in 2011 at the Millennium Harvest House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</si>
  <si>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_2SYpQ3QQKA</t>
  </si>
  <si>
    <t>https://youtu.be/Dz04O_o6zdA</t>
  </si>
  <si>
    <t>The Volume Field Model   Rongwu Liu</t>
  </si>
  <si>
    <t>The Volume Field Model about Strong Interaction and Weak Interaction — Duality of Pulsation and Volume Motion of Volume Field
Rongwu Liu, San Gabriel, California
It is well known that the anomalies taking place in the natural world cannot be explained by particle models, which has become the basis of modern science. This author holds that, like conventional phenomena, all anomalies of the natural world should also have common physical basis that unifies a variety of abnormal phenomena. Generally, the anomalies of the natural world include the following phenomena: strong and weak interaction, the origin of the universe, black holes, the special life phenomena of the human body (including parapsychological phenomena and paraphysiological phenomena), and UFOs. To this goal, the volume field model about strong interaction and weak interaction was proposed by the author in several conferences and journals in last three years. The volume field model can be stated as: volume field (corresponding to particle) is a form of material existence in plane space (corresponding to point space), it takes volume-change motion (or volume motion for short, corresponding to displacement motion) in the form of non-continuous motion (or pulsation, corresponding to continuous motion),
volume fields have strong interaction or weak interaction between them by overlapping their volume fields (corresponding to exchanging intermediate particles). Last talk in 2015 SSE conference, the author discussed the issues of material existence of volume field (the complex structure of atomic nucleus and living body), this talk will be given in mathematics by focusing on the kinematics of volume field. Like particle, which has duality of wave and particle, in volume field model volume field also has duality of pulsation and volume motion. In addition, as the mathematic basis of volume field model, this author will introduce the model of plane space and the model of periodic jump function at the beginning of talk.
Bio: Rongwu Liu graduated from department of physics of Qufu Normal University, China, had been a physics teacher in China. In 2016 he became a US citizen. So far, he is an independent scholar in USA. He is willing to cooperate with the institutes interested in this research direction. Contact information: rwliu65@gmail.com.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</si>
  <si>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Dz04O_o6zdA</t>
  </si>
  <si>
    <t>2019 07 25</t>
  </si>
  <si>
    <t>https://youtu.be/Lfiwd2PzXvw</t>
  </si>
  <si>
    <t>God and the Afterlife  Latest Findings from the Largest NDE Study Ever Reported   Jeffrey Long</t>
  </si>
  <si>
    <t>Jeffrey Long, M.D. has scientifically studied over 4000 near-death experiences (NDEs). Dr. Long reviews this prior research and presents his current groundbreaking investigation of the content of NDEs that address humankind’s “Big Questions” which include: Does God exist? Is there an afterlife? What is the meaning and purpose of earthly life? NDEs have extraordinarily consistent information that address the Big Questions. Insights into the Big Questions from NDEs does not seem explainable by preexisting cultural or religious beliefs. This is the largest scientific investigation of sequentially shared experiences addressing the Big Questions ever reported.
Bio: Jeffrey Long, M.D. is a radiation oncology physician practicing in Houma, Louisiana. Dr. Long has investigated over 4000 near-death experiences (NDEs), which is by far the largest number of NDEs ever scientifically studied. The results of his previous research were published in the New York Times bestselling book Evidence of the Afterlife: The Science of Near-Death Experiences. Dr. Long’s latest NDE research is presented in his most recent book God and the Afterlife: The Groundbreaking New Evidence for God and Near-Death Experience. Millions of people have seen Dr. Long discuss his re- search on shows including the NBC Today Show, The O’Reilly Factor, The Dr. Oz Show, National Geographic television, History Channel, and on television broadcasts around the world.
Recorded at the Society for Scientific Exploration conference at Yale University, 2017
Support the SSE's commitment to open access content at: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</si>
  <si>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Lfiwd2PzXvw</t>
  </si>
  <si>
    <t>https://youtu.be/12Ow6MOnExc</t>
  </si>
  <si>
    <t>Brain Flash  Peak Neural Activity Following the Moment of Death   James Clement van Pelt</t>
  </si>
  <si>
    <t>Brain Flash: Implications of the Peak Neural Activity Preceding the Moment of Death
James Clement van Pelt
The mystery of death seems beyond our ken. Einstein called it “a black box, and you can’t get in.” But stunning and unexpected findings of recent neurological research conducted at the University of Michigan, combined with modest inferences drawn from logic and our own incorrigible personal experience, suggest new perspectives on the process of death — in particular, whether experience persists beyond the time at which neural activity ceases irrevocably. NDE (near-death experience) research is primarily anecdotal and first-person, relying on the testimony of those who have narrowly escaped death, but this is third-person research involving multiple species and objective measurement using EEG (and EKG) measurements. The findings document the extent of neural activity during the instant just prior to brain death, when the brain undergoes what can be called the “brain flash” — a highly coherent, highly comprehensive, highly transitory state at the theta wavelength, peaking into the gamma, the function of which is presently unknown.
This presentation offers a hypothesis about what may be happening when each of us undergoes the “brain flash”, and explores whether this phenomenon, common to mice, humans, and presumably everyone in between, may be the tip of an iceberg pointing toward experience beyond the death of the physical brain. How, for example, is this penultimate function passed on in the process of biological evolution, given that by definition there is no opportunity to reproduce before brain death? Is there a dimension of evolution that parallels Darwinian dynamics involving the non-physical components of consciousness? How can such questions be answered without resorting to sheer speculation?
James Clement van Pelt is the co-founder of Yale University’s Initiative in Religion, Science &amp; Technology, whose programming he coordinated until 2012. He has co-led science, religion and international relations seminars at Yale and has produced five international conferences there in related fields, featuring leading scholars in the Euro-American sphere. He has authored, co-authored, and contributed to academic journals and books, including EdgeScience; Different Cultures, One World (Rozenberg Publishers, University of Am- sterdam); and Venceremos (Simon &amp; Schuster). His academic interests center on the anthropology of consciousness, theologies of technology, and social revolution theory, with special interest in the metaphysics of experience and the teleology of technology.
He holds the Master of Arts in Religion (M.A.R.), magna cum laude, from the Yale Divinity School, where served as a Research Fellow from 2003 to 2005 and as a co-instructor/lecturer from 2005 to 2008. He also holds the B.A. in Religion from Duke University and has studied philosophy at Florida State University and Christianity and Culture at both St. Andrews Presbyterian College and the Yokefellows Institute at Earlham College. Since 2004 he has been a member of the American Academy of Religion, the American Anthropological Association, the American Philosophical Association, the Polanyi Society, the Society for the Anthropology of Consciousness, the Society for the Consciousness Studies, and the Center for Independent Study, and has made peer-reviewed academic presentations at their national and regional conferences.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</si>
  <si>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12Ow6MOnExc</t>
  </si>
  <si>
    <t>https://youtu.be/X4oNvOAfX4E</t>
  </si>
  <si>
    <t>Consciousness Research from the 1st, 2nd and 3rd Person Perspective   Luis Minero</t>
  </si>
  <si>
    <t>Consciousness Research from the 1st, 2nd and 3rd Person Perspective
Luis Minero
IAC - International Academy of Consciousness
This work presents the case for studying consciousness beyond the conventional 3rd person perspective, used mainly in current conventional materialistic approaches. Upon studying thousands of cases of paranormal phenomena across the world and throughout centuries, such as out-of-body experiences (OBEs), remote viewing, near-death experiences (NDEs) and others, it becomes imperative to design and incorporate new research methods to study such occurrences. Thus, this work introduces the consciential paradigm, and the methodology of researching consciousness also through subjective experiences (the development of ones own skills for producing paranormal events), or 1st person research; and the interpersonal experiences (measuring and developing in other individuals their own abilities to promote such anomalous events).
The universality of several paranormal phenomena will be presented, including the broad range of cultures, countries, religions and schools of thought which have reported these phenomena and developed methods for their production. Phenomena, in which, individual consciousnesses have a manifestation outside the current boundaries of their physical body. Just like microbes could not be directly observed before the invention of the microscope, there is currently no physical technology to detect what appear to be a non-physical consciousness. Therefore, a new paradigm, called the consciential paradigm, for the study and understanding of these events is needed.
In this work, several types of current 1st person research methodologies will be presented, where individuals develop their own skills and become both the subject and the researcher of the phenomena produced. As the number of cases from different individuals accumulates, consensus and refutation among these researchers allows for more solid conclusions and cross-verifications. Likewise, techniques for the production of paranormal phenomena can also be taught to other individuals, and their progress can be tracked by senior researchers. Helping in the consensus and the refinement of the methods. Furthermore, this work will also present new and 3rd person research initiatives with more classic instruments and methods, including studies using fMRI and double-blind experiments. These 3rd person experiments have already yielded positive and promising results which support the 1st and 2nd perspective research.
These 3-pronged approach (subjective, intersubjective, and objective) towards the study of consciousness aims to further the understanding of Reality, without limiting it unnecessarily to only the 3rd person perspective.
Bio: Luis Minero graduated in Chemistry with honors and the author of the book “Demystifying the Out-of-Body Experience”. He has lectured across Europe, Australia, North and South America on consciousness and OBEs, has had countless OBEs in his lifetime starting since his early teens (1st person), has helped thousands of individuals to develop their paranormal skills (2nd person), and has participated and helped to design several double-blind research activities (3rd person) on this subjects. Minero has been an IAC researcher and instructor since 1995, and is currently the Executive Director of the IAC California center and the Education Director of IAC globally.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</si>
  <si>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X4oNvOAfX4E</t>
  </si>
  <si>
    <t>https://youtu.be/8QHiyih33Ec</t>
  </si>
  <si>
    <t>Report of Firsthand Out of Body experiences   Julia Sellers</t>
  </si>
  <si>
    <t>Report of Firsthand Out of Body experiences
Julia Sellers
This paper presents the case for studying out of body experiences based on first hand experience. It was written from the perspective of experiencers (myself and my husband). During our numerous accounts of different types, intensities, states and rates of out of body experiences, we were able to observe, explore as well as research the main traits and characteristics of the expanded consciousness. The paper summarizes results of our subjective experience of out of body states. It introduces a new approach of researching out of body experiences based on direct know how, mastery and first hand observation by experiencers themselves.
The paper focuses on description of out of body experiences mainly of my husband Michael, who has been having spontaneous out of body experiences (while fully awake) since birth and has experienced the so called conscious birth. The paper presents a portion of a fascinating true story of a man (Michael) living outside his body for over 40 years. It includes authentic extra corporeal experiences of the protagonist, who remembers his birth and his death. Michael also remembers the whole prenatal stage, having been in his mother’s uterus as developing embryo, and the exact instance his vibratory oscillating quantum of light energy (aka Soul/Spirit body) entered his mother’s uterus and into the fetus (which later became his future physical body). Michael is different from others in that that he literally lives his life outside his body, and is able to leave the physical body (without the help of artificial induction) to travel interdimensionally, while staying fully aware.
Over the last 20 years I have been compiling characteristics (typology) of out of body experiences as featured in my paper. This comprehensive report is solely based on my own out of body experiences (have experienced my first OBE in 1995), observation of out of body states
of my husband who is an experiencer since birth and has been undergoing significant OBEs for the last 40+ years and testimonies of private clients of mine who themselves are experiencers as well as participants of the lectures, speeches, and workshops on OBEs, I have been conducting in Europe. Special attention in the paper is given to the fact that out of body experiences were identified as one of the main experiences pertaining to encounters with NHI (non human intelligence) as recently pointed out by excellent research carried out by the FREE foundation. To sump up, the paper offers a detailed and comprehensive understanding of the nature of mainly spontaneous (versus artificially induced) out of body experiences as experienced by Michael and me.
Paper describes in extraordinary detail how out of body state is perceived from the perspective of its connection to the 5 traditional human senses and how the heightened intensity of the traditional senses as well as nontraditional senses such as direct inner vibrational cognition or molecular transformation operate in the etherical body during the out of body state including the multidimensional perspective. Information contained in this work both on personal as well as general level is conducive on many different perspectives including the true nature of human awareness as well as human consciousness operation under its expanded mode outside the boundaries of the body. Furthermore, the paper argues that out of body experience does not require special conditions such as sleep, near death experience, extreme physical effort, or induction (mental, mechanical or chemical) to occur. Rejection of subjective experience is quite strong in mainstream science. Therefore examining the insights of subjective experience will greatly contribute to strengthening of holistic approach both in the OBEs as well as the consciousness study in general.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</si>
  <si>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8QHiyih33Ec</t>
  </si>
  <si>
    <t>https://youtu.be/8tqYVpC4I1M</t>
  </si>
  <si>
    <t>A Mechanism for Health Impacts of Electromagnetic Fields   Martin Pall</t>
  </si>
  <si>
    <t>Finally an established mechanism for health impacts of electromagnetic fields. How diverse health effects are produced by downstream consequences of this mechanism.
Martin Pall
26 different studies have each shown that microwave/ lower frequency electromagnetic fields (EMFs) produce biological effects via activation of voltage-gated calcium channels (VGCCs). Forces of such EMFs on the voltage sensor controlling the VGCCs are approximately 7.2 million times stronger than the forces on singly charged groups in the aqueous phases of the cell. This predicts, in turn, that the current safety guidelines allow us to be exposed to EMFs that are approximately 7.2 million times too high.
The downstream effects of VGCC activation act via elevated nitric oxide signaling, peroxynitrite/free radical effects and excessive [Ca2+]i signaling produce the various well documented effects of EMF exposure including: Oxidative stress; cellular DNA damage; cancer; massive impacts of the brain leading to widespread neuropsychiatric effects; changes in endocrine (hormone) effects; lowered male and female fertility, increased spontaneous abortion; cardiac effects including arrhythmias, tachycardia, bradycardia and heart palpitations; melatonin depletion and sleep deprivation; EHS; breakdown of the blood-brain barrier. The extraordinary cellular DNA damage produced by cell phone-like pulsed microwave EMF exposures (Schwarz et al) as compared with that produced by ionizing radiation can be understood as being due to the three levels of amplification leading from VGCC activation to free radical production with the free radicals producing, in turn, the DNA damage. The industry propaganda claim that ionizing radiation is dangerous but non-ionizing radiation is not, is exactly opposite from the actual findings on cellular DNA damage!
Five worse case scenarios are discussed. Ever increasing EMF exposures are predicted to lead to a crash in human reproduction; DNA damage in germ line cells are producing large mutational increases; widespread neuropsychiatric effects will become increasingly severe; VGCC activation, known to cause the changes in synaptic development and function, will produce increasingly common autism in future generations; the known role of excessive [Ca2+]i in Alzheimer’s and other neurodegenerative diseases may be the the primary cause of circa age 30 dementias and may be leading to very large increases in very early onset dementias. Combined effects of these may be expected produce massive impacts on human populations.
Bio: Martin L. Pall, Professor Emeritus of Biochemistry and Basic Medical Sciences, Washington State University. martin_pall@wsu.edu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</si>
  <si>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8tqYVpC4I1M</t>
  </si>
  <si>
    <t>https://youtu.be/_0zSeclkxOs</t>
  </si>
  <si>
    <t>Electrosmog and How We can Mitigate it   Larwrence Gust</t>
  </si>
  <si>
    <t>Electrosmog; Effects on Health, Building and Environmental Sources, and How We can Mitigate it
Larwrence Gust
We live in a toxic environment but only a small fraction of the public is aware of it. Our homes and buildings that provide shelter can also be harmful to our health. Wiring and appliances cause stray electric and magnetic fields. We pollute out buildings and schools with electromagnetic (EM) emitting devices such as Wi-Fi, Bluetooth and baby monitors. People expose themselves to EM using tablets and cell phones. External to buildings microwaves are emitted by cell towers on mountain tops, on top of buildings and even in church steeples. Smart meters blast home owners and their neighbors with microwaves every few minutes. Soon self-driving cars will add to electrosmog.
Additionally, toxins from plastics, insulation and pesticides can create indoor air quality worse than the smoggiest day in the smoggiest city. As a building biologist, specific hazards focusing on EM exposure, will be reviewed as well as methods to mitigate or at least lessen exposure to them.
Bio: Lawrence Gust, is an electrical engineer. He is a former Certified Mold Remediator through the Indoor Air Quality Association. He is certified by the International Institute for BauBiologie and Ecology (IBE) as a Building Biologist. Mr. Gust has been teaching classes about the indoor environment for IBE since 1996. Mr. Gust is a Certified Electromagnetic Radiation Safety Advisor through the Safe Wireless Initiative. For 25 years Lawrence was a member of management at Dow Chemical and then at the Mobil Corporation. He worked in manufacturing, product development and total quality management. www.gustenviro.com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</si>
  <si>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_0zSeclkxOs</t>
  </si>
  <si>
    <t>https://youtu.be/peoCQjHfqkQ</t>
  </si>
  <si>
    <t>Invisible Hazards in your Home   Marsha Adams</t>
  </si>
  <si>
    <t>Are Invisible Hazards Lurking in your Home Affecting your Health? 
Marsha Adams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</si>
  <si>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peoCQjHfqkQ</t>
  </si>
  <si>
    <t>https://youtu.be/5-EbHs-rX_w</t>
  </si>
  <si>
    <t>The Dynamic Relationship Between People and Earth’s Energetic Systems   Rollin McCraty</t>
  </si>
  <si>
    <t>The Dynamic Relationship Between People and Earth’s Energetic Systems
Rollin McCraty, Ph.D. 
HeartMath Research Center 
Institute of HeartMath Walnut Creek, California
The convergence of several lines of evidence provides strong support for the existence of a global information field that connects all living systems and contributes to a type of global consciousness. Every cell in our body is bathed in an external and internal environment of fluctuating invisible magnetic forces that can affect virtually every cell and circuit in biological systems. Numerous physiological rhythms and global collective behaviors can become synchronized with solar and geomagnetic activity and disruptions in these fields can create adverse effects on human health and behavior. The most likely mechanism for explaining how solar and geomagnetic influences affect human health and behavior are a coupling between the human nervous system and resonating geomagnetic frequencies (Alven Waves), and resonances in the earth-ionosphere resonant cavity (Schumann resonances) and other very low frequency waves.
The Global Coherence Initiative (GCI) was launched by the Institute of HeartMath in 2008. GCI has designed and is installing a Global Coherence Monitoring System at strategic locations around the planet to measure the fluctuations and resonances in the earth’s magnetic fields to conduct research on the mechanisms of how the earth’s fields affect mental and emotional processes, health, collective behavior and social unrest. This globally connected network of GPS time stamped detectors continuously measures magnetic signals that occur in the same range as human physiological frequencies such as the brain and cardiovascular systems. Each site includes a random number generator (RNG) that is part of the Global Consciousness Project (GCP) network.
This presentation will report on a collaborative study with the Prince Sultan Cardiac Center in Al Ahsa, Saudi Arabia where we obtained a total of 960 24-hour heart rate variability (HRV) recordings from a group of 16 women (mean age 31, 24-49) over a five month period between March and August of 2012. The solar activity and magnetic variables were: solar wind speed, Kp and Ap index, PC(N), sunspot number, solar radio flux (f10.7), cosmic rays, Schumann resonance integral (area under the curve around 7.8 Hz) and the mean and Standard Deviation (SD) of the time varying magnetic field data collected at the GCI sites located in Boulder Creek, CA and Saudi Arabia.
For each of the study participants, a correlation matrix was calculated between each environmental and HRV variable. Overall, the study strongly confirms that autonomic nervous system activity is affected by solar and geomagnetic influences. All of the HRV measures, with the exception of IBIs, were negatively correlated with solar wind speed and some measures were negatively correlated with the magnetic field data from the local site in Saudi Arabia, but not the site in California, suggesting that local measurements are important. Surprisingly, there were also a number of positive correlations. For example, the f10.7, cosmic rays and Schumann resonance power was positively correlated with a number of increases in HRV variables. Although there were a number of global correlations, at the individual level, the HRV responses varied and in some cases different individuals showed different responses to the same environmental variable.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</si>
  <si>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5-EbHs-rX_w</t>
  </si>
  <si>
    <t>https://youtu.be/Gfp70M8PGSo</t>
  </si>
  <si>
    <t>Immuno-Enhancing Effects of Longitudinal Electromagnetic Fields   Glen Rein</t>
  </si>
  <si>
    <t>Immuno-Enhancing Effects of Longitudinal Electromagnetic Fields Generated from a Caduceus Coil
Glen Rein
Longitudinal vibrations in a variety of resonators (crystals, minerals, meta-materials, thin films, etc.) have been mathematically modeled in an attempt to understand the properties of the electromagnetic (EM) fields they emit. Such longitudinal (or scalar) fields can be experimentally generated by exciting longitudinal vibration modes or by the use of self-cancelling coils. The latter includes the use of toroidal and caduceus coils (which are geometrically related). These studies indicate that longitudinal fields can be considered non-classical, since they do not obey Maxwell’s laws. Recently Barrett has reformulated Maxwell’s equations [U(1) symmetry–based] to account for the observed anomalous behavior of transverse EM fields under special conditions. The modified equations, based on non-Abelian algebra, characterizes longitudinal EM fields of SU(2) symmetry.
Propagation of longitudinal fields is described in various biological systems (bone, cochlear tissue, etc.), where these fields have been postulated to mediate growth processes. Preliminary studies by Flannigan, Smith, and Ho suggested that biological systems also respond to longitudinal EM fields when applied exogenously. However, relatively little is known about their mechanism of action.
In this presentation, the biological effects were determined by measuring the growth of human lymphocytes in tissue culture. Growth was determined using state-of-the-art biochemical techniques involving the incorporation of (3H)-thymidine (1.0 μCi/ml) into replicating DNA. Cell proliferation was determined by measuring the amount of radioactivity in the DNA fraction 12 hours after four 15-minute treatments over a 12-hour treatment period. In some experiments, interleukin-2 (IL-2) (25U/ml), a standard mitogen for lymphocytes, was added to the culture medium immediately prior to the 12-hour EM treatment period. Control cultures received no EM treatments.
Longitudinal fields were generated using a specially designed caduceus coil predicted to emit a combination of transverse (classical) and longitudinal (non-classical) EM fields. The caduceus coil was fed with a complex square wave composed of frequencies expected to stimulate the immune system. Near-field transverse EM measurements were used to characterize the EM fields generated by this caduceus coil. A magnetometer was constructed using a Technics T-1050 high pass coil detector connected to a Spectral Dynamics SD-335 spectrum analyzer and a HP 181TR oscilloscope.
The results indicate that longitudinal EM fields generated from the caduceus coil have a very marked stimulatory effect on the growth of human lymphocytes (p = 0.001), much larger than previously reported for classical, transverse EM fields. A similar effect was observed with IL-2, but there was no additivity or synergism when the mitogen was combined with the EM fields. This suggests that these energetic and chemical signals stimulate cell proliferation by similar mechanisms. EM measurements indicated the presence of a weak (1.5 G) transverse EM field with the anomalous appearance of new frequencies not present in the current fed into the caduceus coil. It is presently unclear whether the unusually large stimulatory effect on lymphocyte proliferation is due to an optimal combination of transverse and longitudinal EM fields or a highly effective set of frequencies generated by the fields emitted from the caduceus coil.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</si>
  <si>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Gfp70M8PGSo</t>
  </si>
  <si>
    <t>https://youtu.be/xwgRzNcj3nQ</t>
  </si>
  <si>
    <t>The Felix Experimental Group   Stephan Braude</t>
  </si>
  <si>
    <t>Investigation of the Felix Experimental Group: A Status Report
Stephen E. Braude
Emeritus Professor of Philosophy 
University of Maryland Baltimore County 
Editor-in-Chief, Journal of Scientific Exploration
This talk summarizes and reports the latest developments of my investigation of the Felix Experimental Group (FEG) and its exhibitions of classical physical mediumship. It’s been nearly a century since investigators have had the opportunity to carefully study standard spiritistic phenomena, including the extruding of ectoplasm, and the FEG is the only current physical mediumistic circle permitting any serious controls.
At last year’s SSE conference I reported the progressively stringent séances I supervised with the FEG, culminating in some very careful experiments with video documentation in a secure and private location in Austria belonging to one of the investigators. These latter séances yielded videos of a full table levitation, and also the medium apparently extruding a large quantity of ectoplasm from his mouth, which then accumulated in an apparently animated heap on the floor in front of him. The ectoplasm was produced despite numerous controls, including a careful strip search of the medium, examination of the medium’s clothes, and inspection of the cabinet in which he sat.
Recently, evidence has surfaced from séances other than those I’ve conducted suggesting strongly that the FEG medium, Kai Muegge, may have resorted to fraud on several of those occasions. Although this has clearly tarnished the case as a whole, it remains unclear whether (or to what extent) the hypothesis of fraud can be deployed successfully with respect to all the FEG phenomena, and my investigations in particular. Thus, it remains unclear whether Kai’s mediumship deserves being classified charitably as a case of “mixed” mediumship (combining both fraudulent and genuine phenomena). By contrast, in several other, well-known, cases of mixed mediumship—for example that of Eusapia Palladino, some phenomena seem quite clearly to be genuine. However, that conclusion is warranted because Palladino (and others) produced phenomena under much more stringent controls than Kai Muegge has so far allowed.
In this talk I’ll summarize the arguments both for and against the paranormality of the FEG phenomena generally, and I’ll discuss what steps Kai must take to dispel the cloud of suspicion currently hanging over all his phenomena.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</si>
  <si>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xwgRzNcj3nQ</t>
  </si>
  <si>
    <t>https://youtu.be/_LNUGQrkHl0</t>
  </si>
  <si>
    <t>Hematological &amp; Psychophysiological Correlates of Anomalous Reception in Mediums   Julie Beischel</t>
  </si>
  <si>
    <t>Assessing Hematological and Psychophysiological Correlates of Anomalous Information Reception in Mediums
Julie Beischel 
Mediumship research at the Windbridge Institute includes a three-tiered approach to investigations of secular, American mediums. The Information, Operation, and Application research programs examine (i) the accuracy of the information mediums report; (ii) the mediums’ phenomenology, physiology, and psychology, and (iii) the potential social applications of mediumship readings, respectively. Studying mediums’ physiology as part of the Operation research program may help in predicting, preventing, and/or managing medical issues in mediums. An informal survey of the current team of Windbridge Certified Research Mediums (WCRMs) regarding their health issues demonstrated that chronic medical problems may be a serious concern for this population. For example, this sample has seven times the incidence of autoimmune disorders compared to the incidence in the general US population. Their incidence of diabetes is nearly twice the national prevalence. And the incidence of migraines in female WCRMs is nearly two and a half times the prevalence in women in the US. The current study aimed to systematically investigate the biological components of anomalous information reception (AIR; the reporting of accurate and specific information about the deceased in the absence of prior knowledge, feedback, or deceptive means) in this population of mediums by examining general physiological measures and 33 hematological elements during mediumship readings and a control task. Data collected to date do not demonstrate any significant changes in these measures when pre- and post-condition comparisons were made for the counter-balanced sessions. These preliminary results imply that the mediumship process itself may not be responsible for the increased health issues in this population. An alternative model addressing the relationships among childhood trauma, dissociation, and physical illness is proposed.
Julie Beischel, Ph.D., received her doctorate in Pharmacology and Toxicology with a minor in Microbiology and Immunology from the University of Arizona in 2003. She is the co-founder and Director of Research at the Windbridge Institute for Applied Research in Human Potential and Adjunct Faculty in the School of Psychology and Interdisciplinary Inquiry at Saybrook University. She serves on the scientific advisory boards of the Rhine Research Center and the Forever Family Foundation. Dr. Beischel’s research interests include examinations of the accuracy and specificity of the information secular, American mediums report as well as their experiences, psychology, and physiology and the potential social applications of mediumship readings. She is the author of "Among Mediums: A Scientist’s Quest for Answers" and "Meaningful Messages: Making the Most of Your Mediumship Reading" and is editor of the "From the Mouths of Mediums" series.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</si>
  <si>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_LNUGQrkHl0</t>
  </si>
  <si>
    <t>https://youtu.be/GOJU6et0oH8</t>
  </si>
  <si>
    <t>The Case of Spirit Mediumship   Charles F. Emmons</t>
  </si>
  <si>
    <t>Phenomenological and Objective Methods in Consciousness Research: The Case of Spirit Mediumship
Charles F. Emmons
Research by parapsychologists and others into consciousness and survival has involved a variety of scientific methods, most of which have tested claims of alleged phenomena such as ESP, NDEs, reincarnation and spirit mediumship by a process of elimination through mundane explanations. In the case of spirit mediumship, spontaneous and semi- controlled readings have been examined for fraud and information leakage through a kind of detective work. Also, Gary Schwartz, a psychologist, has managed to test spirit mediums in the laboratory using a series of protocols continually refined to prevent communication by normal means. Important evidential cases survive the tests, but possible mechanisms for the phenomenon remain largely unexplained except by various theories of hidden order that are consistent with the evidence.
By contrast, sociologists may use methods of studying spirit mediums hip that focus on the perspectives of the participants. Participant observation and ethnographic interviews help reveal the social context and the personal meaning of mediumship for mediums and their clients. Listening to the mediums’ own explanations of how they do what they do represents a phenomenological approach. In addition, the researcher can take on the role of spirit medium, thus engaging in “participatory science,” in order to bridge the gap between an objective and a subjective understanding of the phenomenon.
In terms of the sociology of knowledge, such methods present a dilemma for those engaged in investigations at the edge of normal science. Examples of how objective and subjective methods can be combined to yield potentially greater insight are presented in this paper.
Charles F. Emmons is a sociologist at Gettysburg College, author of Guided by Spirit: A Journey into the Mind of the Medium (with Penelope Emmons), Chinese Ghosts and ESP, and At the Threshold: UFOs, Science and the New Age. Current research: “The Scientific Search for Spirit.”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</si>
  <si>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GOJU6et0oH8</t>
  </si>
  <si>
    <t>https://youtu.be/WPq47e5QKOE</t>
  </si>
  <si>
    <t>Can the Mind Exist without the Body    Julie Beischel</t>
  </si>
  <si>
    <t>Anomalous Information Reception by Research Mediums under Quintiple-Blind Conditions: Can the Mind Exist without the Body?
Julie Beischel
Continued investigations regarding the survival of consciousness beyond physical death are critical for our understanding of consciousness, the potential of the mind, and the nature of life in general. One of the main survival research methods involves studying mediums-individuals who report regular communication with the deceased. The current ongoing study addresses the research question at the heart of mediumship research: Can mediums report accurate and specific information about the deceased loved ones (termed discarnates) of living people (termed sitters) using anomalous information reception; that is, without any prior knowledge about the discarnates or sitters, in the absence of any feedback, and without using deceptive means? In order to control for all traditional, local, and sensory explanations for the accuracy of the mediums' statements (e.g., cold-reading, cueing, generality, rater bias, fraud), Windbridge Certified Research Mediums (WCRMs) answer specific questions about discarnates during readings performed under quintuple-blind conditions which involve the blinding of the mediums, the sitter-raters, and three experimenters interacting with the participants at various stages of the study. In addition, the WCRMs are not provided with feedback about the scores sitter-raters give the readings in order to address precognition as an explanation for positive results. The item-by- item and whole reading scoring data collected to date as well as the implications of the findings regarding the relationship between the mind and the body will be discussed.
Julie Beischel, PhD, is Director of Research at the Windbridge Institute for Applied Research in Human Potential ( www.windbridge.org). She received her doctorate in Pharmacology and Toxicology with a minor in Microbiology and Immunology in 2003 from the University of Arizona. She is a full member of the Society for Scientific Exploration and the Parapsychological Association and serves on the scientific advisory boards of the Rhine Research Center and Forever Family Foundation. Dr. Beischel's academic training in several interdisciplinary scientific fields allows her to design and apply traditional research methods to investigating more unconventional phenomena.
Recorded at the 30th annual SSE Conference in 2011 at the Millennium Harvest House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</si>
  <si>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WPq47e5QKOE</t>
  </si>
  <si>
    <t>https://youtu.be/ioklwKarUew</t>
  </si>
  <si>
    <t>The Constants, Reductionism, and the Origins of Space and Time   Richard Shoup</t>
  </si>
  <si>
    <t>At least six apparently independent physical constants seem to be finely tuned to allow evolution of complex and intelligent life in our universe. In this talk, we discuss possible origins and implications of this seemingly unlikely situation, but challenge the usual assumptions of materialism, reductionism, and randomness. From this new vantage point, several hypotheses are offered for the ultimate origins of the physical and mathematical universe, and for the non-uniform properties we observe in it. As an example, we give extremely simple and abstract definitions of time, space, and velocity, and show that these lead naturally to the addition of velocities as given by Special Relativity.
Richard Shoup received his BSEE and PhD in Computer Science from Carnegie Mellon University. He has worked at the Xerox Palo Alto Research Center, Interval Research, and is currently President of the Boundary Institute. His research interests have focused on the foundations of physics, mathematics, and computer science.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</si>
  <si>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ioklwKarUew</t>
  </si>
  <si>
    <t>https://youtu.be/aNcUlUcuRSM</t>
  </si>
  <si>
    <t>Higher States of Consciousness Beyond Space and Time   Maria Syldona</t>
  </si>
  <si>
    <t>Higher States of Consciousness Beyond Space and Time: A Comparative Perspective from Eastern Cosmologies and Western Science
Maria Syldona
As Western science explores in order to discover the truth about the universe, and everything in it, so have Eastern science traditions explored for millennia. Though formulated distantly in time from each other, each in its own way has come to some strikingly similar discoveries and theories.
One of these Eastern science traditions, Kashmir Shaivism, is of particular interest to Western science. Among the most valuable contributions to developing insights into phenomena studied by Western science is the conceptualization of universal manifestation. Within it is a potential wealth of scientific insight. It describes in detail how a totally vibrational universe manifests into apparent physicality.
This model of the manifestation of the universe sheds light on phenomena beyond space and time, such as discovered in Western research on UFO’s and REG’s. It also illustrates parallels to quantum physics concepts such as the nature of sub-atomic particles/waves. Quantum processes involved in producing large amounts of energy and new sub-atomic particles have parallels here, as well.
Yet another important concept, holography, is represented in the manifestation model. This is reflected in the notion that human beings are holograms of the universe. Inherent in both the universe and humankind is not only the involutionary action that leads to manifestation, but also (and perhaps even more importantly) an evolutionary action to promote higher states of consciousness. Although this aspect of the model is profound within itself, it, too, has implications for contemporary Western science research. For example, the concept of transformation of energy is addressed, and along with it, the notion that when a measurement is taken may mean the difference between measuring one type of energy, or a completely different kind.
The parallels demonstrated serve to illustrate the potential value of the study of Eastern science traditions in furthering the pursuits of Western science. These tenets have obvious implications for the understanding of higher states of consciousness and evolution, both universal as well as human.
Dr. Syldona's interdisciplinary background encompasses engineering, psychology, Eastern science traditions, electrophysiology and education. Her research experience includes post graduate work at Stanford and Brown Universities and SUNY Stonybrook. She has published research findings in several areas in peer-reviewed journals.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</si>
  <si>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aNcUlUcuRSM</t>
  </si>
  <si>
    <t>https://youtu.be/xOBv5UST6P8</t>
  </si>
  <si>
    <t>Is the Universe a Consciousness-created VR Simulation    Bernard Haisch</t>
  </si>
  <si>
    <t>Is the Universe a Vast, Consciousness-created Virtual Reality Simulation?
Bernard Haisch 
Two luminaries of 20th century astrophysics were Sir James Jeans and Sir Arthur Eddington. Both took seriously the view that there is more to reality than the physical universe and more to consciousness than simply brain activity. In his Science and the Unseen World (1929) Eddington speculated about a spiritual world and that "conscious is not wholly, nor even primarily a device for receiving sense impressions." Jeans also speculated on the existence of a universal mind and a non-mechanical reality, writing in his The Mysterious Universe (1932) "Š the universe begins to look more like a great thought than like a great machine."
In his book QED Feynman discusses the situation of photons being partially transmitted and partially reflected by a sheet of glass: reflection amounting to four percent. In other words one out of every 25 photons will be reflected on average, and this holds true even for a "one at a time" flux. The four percent cannot be explained by statistical differences of the photons (they are identical) nor by random variations in the glass. Something is "telling" every 25th photon on average that it should be reflected back instead of being transmitted.
Other quantum experiments lead to similar paradoxes. To explain how a single photon in the two- slit experiment can "know" whether there is one slit or two, Hawking and Mlodonow write:
“In the double-slit experiment Feynman's ideas mean the particles take paths that thread through the first slit, back out though the second slit, and then through the first again; paths that visit the restaurant that serves that great curried shrimp, and then circle Jupiter a few times before heading home; even paths that go across the universe and back. This, in Feynman's view, explains how the particle acquires the information about which slits are open.”
It is hard to imagine a more absurd physical explanation. We can think of no way to hardwire the behavior of photons in the glass reflection or the two-slit experiments into a physical law. On the other hand, writing a software algorithm that would yield the desired result is really simple.
A digital reality whose laws are software is an idea that has started to gain traction in large part thanks to an influential paper in Philosophical Quarterly by Oxford professor Nick Bostrom.
Writing in the New York Times John Tierney had this to say:
“Until I talked to Nick Bostrom, a philosopher at Oxford University it never occurred to me that our universe might be somebody else's hobby. But now it seems quite possible. In fact, if you accept a pretty reasonable assumption of Dr. Bostrom's, it is almost a mathematical certainty that we are living in someone else's computer simulation.”
Instead of a future simulation nerd, I suggest that there exists a great consciousness whose mind is the hardware, and whose thoughts are the software creating a virtual universe in which we as beings of consciousness live.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</si>
  <si>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xOBv5UST6P8</t>
  </si>
  <si>
    <t>2019 06 18</t>
  </si>
  <si>
    <t>https://youtu.be/ix2Yha2oRPg</t>
  </si>
  <si>
    <t>The Bureaucratic Mind and Your Health   Kenneth Smith</t>
  </si>
  <si>
    <t>The Bureaucratic Mind and Your Health
Kenneth Smith
The bureaucratic mind is characterized by rigid, categorical thinking and behavior. It can also be reflective of accepted norms. The status quo is formed and promulgated by healthcare, educational, and other institutions. Amidst this, science has become a guiding influence in the formation of prefabricated reality.
In practical terms, what matters to most people is the maintenance of this mindset as it provides meaning and a sense of belonging. On the good side, this mindset gives us advances in healthcare, corporations able to provide trustworthy products no matter where you are in the world, models of education that serve to elevate one and all, and the protocols of science that usher us to new learning. We also find, however, that practices of healthcare lead to injury, corporate life shuns the individual, standardized education dampens innovative thinking, and what is considered to be not scientific is cast aside with prejudice.
Even with these few examples, we’re looking at a dynamic that speaks directly to how humans organize their perception of reality, and live their lives. For this presentation, the placebo effect serves to illustrate the interplay of the bureaucratic mind in healthcare and science. And the connecting link for all aspects of bureaucratic-related behavior is education, the how and what of learning.
Even those who see themselves as being not of the crowd may be unwittingly part of consensus reality. The next understanding of life beyond the bureaucratic mind may not be relief from its influence, but living a more complex level of the same. The first step in managing the inescapable bureaucratic mind is awareness that it exists and how it influences all spheres of life.
Kenneth Smith serves as the executive director of The Institute for Therapeutic Discovery (www.tiftd.org), a non-profit organization focused on bridging biochemistry and biophysics, and as the communications director of Beech Tree Labs, Inc. (www.beechtreelabs.com), a discovery and early-stage-development biopharmaceutical company.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</si>
  <si>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ix2Yha2oRPg</t>
  </si>
  <si>
    <t>https://youtu.be/8RHrbISB3VI</t>
  </si>
  <si>
    <t>Frontier Science and Negative Findings   John A. Ives</t>
  </si>
  <si>
    <t>Frontier Science and Negative Findings: What Should We Do about These?
John A. Ives
Samueli Institute
Dr. Ives presents original research from his and collaborators’ laboratories on the frontiers of science. His talk presents both positive and negative findings and focus on the studies that were unable to confirm claims for positive effects. There is presentation and discussion of methodological approaches that he and the Samueli Institute have found effective for conducting studies at the frontiers of science, especially research into controversial areas. Both published and unpublished data are presented and the issues and significant hurdles to publishing negative studies discussed. The main goal of this talk is to start a dialogue around these issues and how to rationally and dispassionately conduct research into controversial areas of science.
Dr. Ives is Senior Director of the Center for Brain, Mind, and Healing (BMH) at the Samueli Institute, Alexandria, VA. Research efforts under his direction include the use of dietary supplements for the treatment of leukodystrophies and traumatic brain injury, and a vigorous research program into the underlying mechanisms of homeopathy, its anti-viral and anti-cancer effects, and the modification of the immunological response in general. Along with senior members of his team Dr. Ives is leading an Institute effort in systems biology. Other projects under his direction include laboratory research into human bioenergy and the measurement of biophotons for determining health status. He has spoken on these topics at scientific meetings as well as written book chapters and numerous research papers on these and related topics. As Senior Director of BMH he oversees Samueli Staff, Fellows, and researchers throughout the world who are conducting scholarly and scientific efforts on the impact and role of consciousness, spirituality, mind-body practices, and placebo on the healing process.
John received his Ph.D. in Biology from Georgetown University where he went on to hold a position as Associate Research Professor. Under an Intergovernmental Personnel Act award, John established and managed the Biophysics Laboratory at the Naval Medical Research Institute (NMRI) in Bethesda, Maryland, from 1986–1989. While at NMRI, John studied the electrophysiology of rat pineal gland and cellular mechanisms underlying biorhythm regulation. He also has published work on the neuroimmunological regulation of human immune cells.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</si>
  <si>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8RHrbISB3VI</t>
  </si>
  <si>
    <t>https://youtu.be/G0IXAEjA7-I</t>
  </si>
  <si>
    <t>Coherence  Bridging Personal, Social and Global Systems Health   Rollin McCraty</t>
  </si>
  <si>
    <t>Coherence: Bridging Personal, Social and Global Systems Health
Rollin McCraty
Institute of HeartMath
This presentation will focus on interconnectivity between people, people and animals, and with the earth itself. Topics covered include: heart coherence and how it facilitates intuition, data showing that the frequencies and resonances in the earth’s magnetic field overlap with both heart and brain rhythms and impact human health and behaviors. An overview of the Global Coherence Initiative and how new magnetic sensors are being utilized to study the earths energetic systems will be discussed. Learn more about how important it is that people take responsibility for their own energy and elect to use such creative energy influxes to create deeper connections and more caring interactions with each other and Mother Earth.
 Rollin McCraty, Ph.D. of Boulder Creek, California, has been with the Institute of HeartMath since its creation in 1991. He is IHM’s executive vice president and director of research. A psychophysiologist, Dr. McCraty’s research interests include the physiology of emotion, with a focus on the mechanisms by which emotions influence cognitive processes, behavior, and health. A fellow of the American Institute of Stress, McCraty is a member of the International Neurocardiology Network, American Autonomic Society, Pavlovian Society and Association for Applied Psychophysiology and Biofeedback. He and his team regularly participate in studies with scientific, medical and educational institutions worldwide, including Stanford University, Arizona State University, Wake Forest University, and Clemson University. His research has appeared in many journals, including the American Journal of Cardiology, Journal of the American College of Cardiology, Stress Medicine and Biological Psychology. www.heartmath.org.
Recorded at the 30th annual SSE Conference in 2011 at the Millennium Harvest House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</si>
  <si>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G0IXAEjA7-I</t>
  </si>
  <si>
    <t>https://youtu.be/vySCdsY30nU</t>
  </si>
  <si>
    <t>Clinical Parapsychology at Manawanui   Ingo Lambrecht</t>
  </si>
  <si>
    <t>Wairua: Clinical Parapsychology at Manawanui
Ingo Lambrecht
Consultant Clinical Psychologist at Manawanui, Māori Mental Health Service
Auckland District Health Board
New Zealand
This presentation will consider clinical parapsychological approaches within indigenous health practices, be it amongst tohungas, shamans in New Zealand or amongst sangomas, shamans in South Africa. Clinical parapsychology will first be considered in regards to the author’s clinical psychological work where “the paranormal is normal”, namely at Manawanui, a Māori Mental Health Service in Auckland. The official health model of Manawanui is based on the sacred building called the Marae. The model is called in Māori Te Whare Tapa Wha, namely the house of wellbeing, which is represented by the four sides of tinana (body), whanau (family), hinengaro (mind), wairua (spirit). For wellbeing to be achieved, all four principles of this model for the client (tangata whai i te ora) needs to be addressed.
After highlighting the importance of wairua in this indigenous mental health model, specific Mate Māori (specific Māori illnesses) recognized by tohungas will be discussed, such as matakite, makutu, mauri, etc. This will be related to a model of voice hearing when working with psychosis and ancestors (tupuna), as well as considering diffierential diagosis of mental health and spiritual emergency.
The author’s own shamanic training as a sangoma in South Africa becomes relevant at this point. In regards to the tradition of becoming a sangoma, the ukuthwasa, the apprenticeship is often defined by complex relation between psi effects, altered states of consciousness, exceptional experiences, and mental health. A dialectical approach to the complex relationship between spirituality and mental health distress will be presented.
Specific and integrative psychotherapeutic and shamanic clinical vignettes with clients will be outlined to highlight interventions such as mentalization in terms of paranoia and witchcraft, seeing the ancestors and emotional regulation, or determining the cultural trauma of exceptional experiences in regards to psychosis or voice hearing. Some psychoanalytic considerations will be considered in regards to wairua, or ‘spiritual holding’.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</si>
  <si>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vySCdsY30nU</t>
  </si>
  <si>
    <t>https://youtu.be/oNmrb85GWjQ</t>
  </si>
  <si>
    <t>Repeated Exposure to Hemi-Sync in Workshop Environments   Cam Danielson</t>
  </si>
  <si>
    <t>An Investigation into Repeated Exposure to Hemi-Sync® Technology in Controlled Workshop Environments
Cam Danielson
The Monroe Institute (TMI), through its patented sound technology, has demonstrated changes in focused states of consciousness for thousands of individuals over the last 30 years. While ongoing research at the Institute on the nature of different states of consciousness is yielding rich insights into human development, a continuing challenge for the leadership of TMI is to understand how repeated exposure to Hemi-Sync® technology in controlled workshop environments affects the quality of individual lives. Does repeated exposure to TMI programs increase the capacity of the participants to deal with the demands of their lives in terms of doing meaningful work, developing and supporting mutually rewarding relationships, and in acquiring skills and attitudes that provoke continual growth and development?
Analysis of responses from more than 700 TMI program participants to demographic, psychographic (including personality typology), and program effect items demonstrated statistically significant differences in self-efficacy and life satisfaction between those having only attended the initial program – Gateway Voyage – and those attending 3 or more programs.
The findings indicate that individuals choosing to attend TMI have a predilection for transformational growth – the radical, vertical leaps in being as opposed to the less risky, more pragmatic, horizontal extensions of being. A challenge of this orientation is finding effective means for managing the tension between what is and what could be. To look too closely for too long at the limitations in “the way things are”, particularly when tolerance is low to begin with based on personality typology, can create bruised sensitivities, alienation, and despair. In effect, why would people with this orientation find much to be happy about?
Based on the statistical analysis which clearly indicates respondents who have attended multiple programs have a higher degree of self-efficacy and life satisfaction, the answer to the question of happiness could be a state of ego development beyond self-authoring; a movement towards what Robert Kegan calls self-transforming. The results of this study indicates a group of individuals who recognize the limitations in any perspective and more willingly engage others for the challenge it poses to their worldview as the means for growing more expansive in their experiences – to consciously grow beyond where they are rather than merely having it happen to them as a function of circumstances.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</si>
  <si>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oNmrb85GWjQ</t>
  </si>
  <si>
    <t>https://youtu.be/dFPcf_o-IcQ</t>
  </si>
  <si>
    <t>Medical Materialism  Exploring the Allopathic Paradigm   Shawn Tassone</t>
  </si>
  <si>
    <t>Medical Materialism: Exploring the Allopathic Paradigm through Shamanic Practices
This talk compares the training of allopathic physicians through calling, medical school, residency, and practice, to that of an indigenous shaman in training. The different stages of training will be compared and presented as a platform to show many similarities and one glaring difference. Indigenous shamanic healers practice healing in the community where they trained where the allopath has no overall sense of community. In order to highlight this comparison, medical students at the University of Arizona in an Integrative Medicine rotation were evaluated after being exposed to Huichol healing traditions in the high desert of Sedona, Arizona.
Seventy-two hours of working with healing and fire ceremonies, smudging, and open dialogue with ancestors, brought students closer to their reasons for entering medical practice. Students claimed the exposure to these indigenous ceremonies and spending increased time with their colleagues in this setting instilled them with a sense of increased community and they felt more energized about the sacred calling to heal. The students also felt more connected to their bodies and their senses of hearing and touch were subjectively elevated. In conclusion, exposure to indigenous methods of healing might bring the allopath back to their calling to enter medicine and allow them increased connection to the community of patients they treat.
The call to heal comes from the familial bonds of the shaman-physician, healing vocation, or from wounds of the past. In any case, it is the spiritual glue that provides physicians with the ability to become healers. The continuation of spirituality in medicine is a critical conduit to healing the physician. Inner healing of the physician is an important aspect of bridging the gap towards healing the community. Shamanic practice is a potential first step in bridging the gap between the wounded healer and the disembodied local and global communities.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</si>
  <si>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dFPcf_o-IcQ</t>
  </si>
  <si>
    <t>https://youtu.be/eTjLAhTGvqc</t>
  </si>
  <si>
    <t>Implications for Promoting Health and Well-being in Adult Development   Maria Syldona</t>
  </si>
  <si>
    <t>Anomalous Results in a DC Potential Study: Implications for Promoting Health and Well-being in Adult Development
Maria Syldona
Research in fields such as psychology, psychoneuroimmunology, and the neurosciences have established that the mind affects the body, promoting states of health and well-being as well as of illness. In childhood and early adolescence, as the biological or physical development completes itself, the mind simultaneously goes through its own developmental stages, and seems to play a part in overall human developmental stages. After these milestones are reached, in essence, human development is considered to be basically complete, and less research has typically been done at this point of seeming completion. Therefore less is known about human development beyond the mental (supra-mental), and beyond the primarily biological development that occurs in the earlier years of life. As a result, relatively little is known in Western culture about the stages and states of adulthood and their possible effects on health and well-being. Gaining greater scientific understanding of both ordinary and atypical adult developmental processes and their effects on this growing adult population may be one of the greatest and most important challenges of the century.
The British Royal Academy recently called for interdisciplinary collaboration between the sciences and humanities in an effort to understand major paradigmatic challenges. Consideration of cross-cultural traditions and sciences in service of solving these challenges could prove fruitful as well. With respect to adult development and well-being in many other cultures, the ‘elders’ are those who are in possession of many of the kinds of ‘anomalous abilities’ studied by, or of interest to, SSE members. Many of them are the ‘seers,’ the ‘healers,’ those that know the science of influencing the weather, or possess other non-ordinary talents. These cultures all have an understanding of some supra-mental, psychology cosmology, or psychospiritual aspect inherent in human beings that manifests frequently in adulthood, or advanced adulthood.
Research integrating tenets of Eastern psychospiritual traditions and Western science could also be of value in facing the challenges of promoting health and well-being in adult development. Such integration provided the basis for a study of healing meditation states that produced data of real-time dynamic fluctuations in DC potential measurements. It was hypothesized that bioelectricity, as DC potential current measurements, taken from on and off acupuncture points is both a direct and an indirect measure of prana (chi). Anomalous data from an adult subject who reported spontaneous experiences that met traditional criteria for a Kundalini experience is presented. According to Eastern science traditions, Kundalini processes represent the stage of adulthood, accompanied by the potential for supra-mental or psychospiritual development. The DC potential data taken during this event exhibit an anomalous pattern compared to others obtained in this study, and also appear to corroborate descriptions in Yogic sciences of energy-based phenomena which can take place during Kundalini activation. The results likely represent an electrophysiological signature of Kundalini activity. Since the apparently anomalous data fit the theory which accounts for this data, it serves to confirm the hypothesis.
Bio: Dr. Syldona’s interdisciplinary background encompasses science, engineering, psychology, education, and Eastern psychospiritual traditions, at institutions including: Carnegie-Mellon, Stanford, and Brown Universities and SUNY Stonybrook. She is Founder/Director of the Institute for Human Psychospiritual Development in Colorado.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</si>
  <si>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eTjLAhTGvqc</t>
  </si>
  <si>
    <t>https://youtu.be/84G3lhifXcc</t>
  </si>
  <si>
    <t>Phantom Limb Pain   Rick Leskowitz</t>
  </si>
  <si>
    <t>Phantom Limb Pain
Rick Leskowitz
Phantom limb pain (PLP) is a form of chronic neuropathic pain that responds poorly to treatment interventions derived from the neuroanatomic understanding of pain and analgesia. Several new psychological and behavioral treatments (mirror boxes) that have proven more effective have been explained by invoking neural plasticity as their mechanism of action. Other novel treatments that are based on an “energy medicine” model also appear to be quite effective, including Therapeutic Touch and Energy Psychology (EFT, aka “tapping”). These approaches address the psychological trauma of the amputation itself, a factor that is generally overlooked in the standard surgical approach to limb amputation.
A speculative trauma/energy model for the etiology of PLP is proposed, based on the so-called “phantom leaf effect”. According to this model, the phantom limb is not a hallucinatory construct of the cerebral cortex, but is an independently existing physical phenomenon. Several methods for detecting this energy field complex will be described, along with the strengths and weakness of each approach: manual palpation, Polycontrast Interference Photography (PIP), Gas Discharge Visualization (GDV), and Kirlian photography. The model’s utility in explaining several anomalous aspects of PLP, as well as the clinical efficacy of energy therapies, is outlined. This model is proposed as a step in the development of simple and effective energy/trauma treatment protocols for this widespread and largely treatment-resistant disorder.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</si>
  <si>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84G3lhifXcc</t>
  </si>
  <si>
    <t>2019 06 13</t>
  </si>
  <si>
    <t>https://youtu.be/bWTT4778IIQ</t>
  </si>
  <si>
    <t>DMT and Entities  Not Everyone Gets Machine Elves   Jennifer A. Lyke</t>
  </si>
  <si>
    <t>Not Everyone Gets Machine Elves: The Nature of Discarnate Entities and Their Interactions with DMT Users
Jennifer A. Lyke
Stockton University, Galloway, NJ, USA
Encounters with entities are one of the defining characteristics of the DMT “breakthrough” experience. Several authors have described general categories of entities that are frequently encountered under the influence of hallucinogens (e.g., Luke, 2011; Shanon, 2002) and Terence McKenna popularized the “self-transforming machine elves” as one of the hallmarks specifically associated with DMT (McKenna, 1982). However, to date there are few empirical investigations of the characteristics of DMT entities or their interactions with DMT users. Accordingly, this study investigated the frequency with which DMT users experience various categories of entities and the nature of the interactions users have with these entities during the drug experience.
Content analysis was performed on 149 trip reports posted from 2006 through 2015 on Erowid.com by DMT users (90% male, average age 24.6) in order to characterize users’ descriptions of the entities as well as the nature of their interactions with them. Entities were defined as elements of the experience that appeared to the DMT user to possess independent awareness. Seventy-five percent of reports included a description of at least one form of entity and 37% described more than one entity. There were a total of 180 experiences of entities reported. The general categories of entities that emerged were poorly defined or formless beings (29%); humanoid beings (22%); divine beings (10%); aliens (8%), elves and fairies (7%); animals (6%); geometric objects or machines (6%); voices (4%); faces (4%); and miscellaneous entities that did not fit into the other categories (3%).
The gender of the entities also emerged as an important characteristic as it was specifically mentioned in 24% of the descriptions of entities. Male participants were significantly more likely to report the gender of entities than were female participants, and entities whose gender was specified were significantly more likely to be female than male.
The general nature of the participants’ interactions with the entities was also explored. The categories of interactions that emerged were showing/teaching/guidance (25%), no interaction (10%), hostility (10%), warmth or love (9%), welcome/excitement (9%), reassurance or encouragement (8%), neutrality or observation (7%), play or entertainment (4%), power or control (3%), sexuality (3%), unclear interactions (3%), questioning (3%), reminding (2%), and miscellaneous interactions that did not fit into the other categories (2%).
To investigate whether there were any systematic relationships between entity categories and the nature of interactions, the five most common entity categories were evaluated in terms of their association with the five most common categories of interaction. No systematic relationship emerged for any category of entity. Similarly, there was no significant pattern of interaction category for entities that were specifically identified as female C2.
These results indicate that the most commonly experienced, well-defined entities are humanoid and that the most frequent category of interaction involves showing, teaching, or guidance. However, there is no significant relationship between entity category and the nature of the interaction. The results will be compared to previous research on DMT entities, entities encountered using other psychedelic drugs, and entities experienced in alien abduction experiences, near death experiences, and mental mediumship. Limitations of the research design will be discussed along with psychological and psychophysiological interpretations of the results.
Recorded at the Society for Scientific Exploration Conference in Boulder, Colorado 2016. 
Support the SSE's commitment to open access content at: https://www.patreon.com/user?u=23234339
Or take your support of our 501(c)(3) nonprofit even further by  becoming an SSE member: https://www.scientificexploration.org/join
The SSE provides a forum for original research into cutting edge and unconventional areas. Views and opinions belong only to the speakers, and are not necessarily endorsed by the SSE.</t>
  </si>
  <si>
    <t>bWTT4778IIQ</t>
  </si>
  <si>
    <t>https://youtu.be/wCObvHKRIlU</t>
  </si>
  <si>
    <t>French UFO Abductions  Far Too Few    Ron Westrum</t>
  </si>
  <si>
    <t>French UFO Abductions: Far Too Few?
Ron Westrum
Department of Sociology
Eastern Michigan University
A crucial test for the reality of UFO Abductions is that one would expect that there would be a relatively even distribution across the inhabited world. In other words, if abductions represent real events, they should not favor any particular human-inhabited geographical area. In this regard, France could pose a crucial test, since it has lots of ufologists but (apparently) not many abductions. A recent talk presented in July 2014 at a CNRS conference reflected on this scarcity. By contrast, some American researchers believe that abductions are not rare in the USA, and may be as frequent as one in fifty persons (or even more common). Are Americans simply more suggestible?
The number of recognized abductions that one would expect, however, depends critically on the model of reporting that one chooses. The usual model is a “percolation” one. In the percolation model, the known “hidden events” are simply a constant fraction of the total [real] hidden events, and they percolate upward into social consciousness at a constant rate. In reality a constant rate is extremely unlikely. The rate of reporting, the rate of transmission of reports, and the rate of publication of transmitted reports are all variable parameters. They dynamically respond to the “demand conditions” operating at various levels in society. For instance, in reporting of the “battered child syndrome” percolation previous to the controversy transmitted merely hundreds of reports to police and hospitals. After social awareness was aroused, and channels for reporting were created, the numbers of battered children appeared to be in the hundreds of thousands. Similar remarks could be made about the ostensible number Catholic priests sexually abusing children in the USA, and how it depended on changing media attention, thus altering reporting and publication parameters.
Therefore, a second “interactive” model needs to be invoked. In the case of the USA, several authors wrote abduction books and carried out extensive radio and television interviews. These books and interviews led ostensible “abductees” to contact and write letters to the authors, which were used in turn as ammunition to swell the database, made the phenomenon seem more real, and in turn more “reportable.” As far as I can tell, however, nothing similar happened in France. There were no local abduction experts who wrote books, few American experts appeared on French media, and therefore there has been little encouragement for reporting by potential French abductees. This in spite of Jacobs’ book (and others) being translated into French. So the “demand conditions” for abduction reporting do not exist in France. The only way this question can be resolved is by direct inquiry (e.g. surveys) in France itself.
Prof. Ron Westrum [B.A. Harvard (honors) 1966 (Social Relations); Ph.D. University Chicago 1972 (Sociology)] is emeritus Professor of Sociology, Eastern Michigan University, where he has taught for 42 years, in addition to visiting positions at the Universities of Edinburgh, Hawaii, and Stavanger (Norway). He is a specialist in the sociology of complex organizations, creativity, and system safety, and has often participated in national and international symposia on such. He has consulted on organizational creativity and organizational dynamics for many large organizations, such as Lockheed Space Systems, General Motors, and the RAND corporation. He was a founding member of the Society for Scientific Exploration, and former sociological consultant for the Mutual UFO Network. He is best known for his classification of corporate cultures into pathological, bureaucratic, and generative. He has three books, and numerous articles in the fields indicated.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</si>
  <si>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wCObvHKRIlU</t>
  </si>
  <si>
    <t>https://youtu.be/DF2ARlwHHM4</t>
  </si>
  <si>
    <t>Alien Abduction Syndrome  A Critical Analysis    S. Peter Resta</t>
  </si>
  <si>
    <t>Alien Abduction Syndrome: A Critical Analysis
S. Peter Resta 
So-called alien abduction syndrome (AAS) has been studied by a variety of academic scholars, including from Harvard University (e.g., Susan Clancy, Ph.D., and the late John Mack, M.D.). Similarly, it has been discussed in several scholarly publications (including in a book published by the APA), and the focus of empirical research which has been presented in such journals as the Journal of Abnormal Psychology. AAS has been linked with a host of possible explanatory factors, including sleep paralysis, fantasy prone personality, dissociative reactions, and false memory syndrome (to name a few). The precise mechanism(s) which satisfactorily and conclusively explain AAS are elusive, however, and often equivocal or speculative. This presentation will examine some of the explanations which have been proffered for AAS, with particular attention paid to the role that hysteria may be playing with the phenomenon. The possibility of veridicality will also be incorporated in the presentation.
S. Peter Resta, Ph.D., is an Adjunct Assistant Professor (Psychology) and Clinical Instructor (Clinical Social Work) at the University of Maryland. Dr. Resta possesses a wealth of clinical experience, and has a small private (therapy) practice in Maryland. Among college/university courses taught is one which he personally devised: SOCIAL PSYCHOLOGY &amp; BELIEF IN THE PARANORMAL (a junior/senior-level, 3-credit, psychology course, which critically evaluates various “paranormal” subjects). He has performed research and clinical work with individuals labeled as “alien abductees.” Resta holds two Master’s degrees (clinical psychology &amp; clinical social work), and a Ph.D. in human development.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</si>
  <si>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DF2ARlwHHM4</t>
  </si>
  <si>
    <t>https://youtu.be/TDG1lzbaJfg</t>
  </si>
  <si>
    <t>The Human Side of UFOs   Shelley Tanenbaum</t>
  </si>
  <si>
    <t>The Human Side of UFOs: Gifts and Challenges of Individuals Who Report ET Encounters
Shelley Tanenbaum
There are intelligent and gifted adults and children who are marginalized because our current paradigm has no place for them. These individuals report experiences of ET abduction that are both traumatizing and transformative – challenging our concepts of time, space, material existence and religious and/or spiritual beliefs. In the early 1990’s, Dr. John Mack, an internationally respected Harvard psychiatrist was confronted by this ontological dilemma and chose to learn from these people instead of dismissing or pathologizing them.
This presentation will not attempt to prove or disprove that people have been abducted by aliens. Instead, it will focus on a list of gifts and challenges that are common among “abductees”, based on my work with Dr. Mack and subsequent contact with this extraordinary group of individuals. The list was written for those who report this phenomenon as well as those who wish to understand and appreciate this group more fully. Copies of the list will be available at the presentation.
We who wish to comprehend the mysteries of the Universe and our own existence must at times suspend disbelief and enter into a real dialogue that dares to hold the impossible. In our listening, greater truth can be revealed to us all.
Shelley Tanenbaum, PsyD., John E. Mack Institute (formerly PEER, the Program for Extraordinary Experience Research). Dr. Tanenbaum is a clinical psychologist, senior Hakomi therapist and creator of Intuitive Life MovementTM. She currently resides in Boulder, CO.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</si>
  <si>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TDG1lzbaJfg</t>
  </si>
  <si>
    <t>https://youtu.be/IowgtYU7PtM</t>
  </si>
  <si>
    <t>Will It Be Star Wars or Star Dreams    Paul Hellyer</t>
  </si>
  <si>
    <t>Will It Be Star Wars or Star Dreams?
Paul Hellyer
Now that we know space ships from other planets have been visiting Earth for decades, if not centuries or millennia, we Earthlings are faced with serious choices. If we extend the “welcome mat,” instead of treating the visitors as “enemy aliens,” we can learn from them and cooperate beneficially.
That is only the beginning, however. The opportunity to extend our scientific knowledge in many fields is so vast that it is impossible to catalogue. It may be necessary to begin our quest by unlearning some of the “truths” we were taught, to clear the deck for exploration of the broader reality.
Paul Hellyer was first elected in 1949. He subsequently held senior posts in the governments of Lester B. Pearson and Pierre E. Trudeau who defeated him for the Liberal Party leadership in 1968. The following year, after achieving the rank of senior minister, later designated Deputy Prime Minister, Hellyer resigned from the Trudeau cabinet on a question of principle related to housing.
A man of many interests, Hellyer’s ideas are not classroom abstractions. He was born on a farm and his business experience includes manufacturing, retailing, construction, land-development, tourism and publishing. This multi-faceted career, in addition to a near lifetime in politics, gives Hellyer a rare perspective of world events.
In recent years Paul Hellyer has become involved with the extraterrestrial presence and technology. He believes that the time has come for full disclosure of what governments know, and how far advanced they are in replicating the visitor’s technology, especially in the field of energy.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</si>
  <si>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IowgtYU7PtM</t>
  </si>
  <si>
    <t>2019 05 16</t>
  </si>
  <si>
    <t>https://youtu.be/lg0PEQ38Seo</t>
  </si>
  <si>
    <t>Psi and Robots   Robert Jahn</t>
  </si>
  <si>
    <t>Random Robot Redux: Replications and Reflections
R.G. Jahn*, E.B. Fassassi, J.C. Valentino, and E.S. Hoeger
Princeton Engineering Anomalies Research and International Consciousness Research Laboratories
A previous program of human/machine anomalies experiments utilizing a randomly driven mechanical robot has been extended with a sequence of new trials specifically addressing particular physical and subjective correlates. Despite the modest size of this database, acquired under less than ideal laboratory conditions, the absolute and statistical scales of the anomalous effects well exceed those typical of experiments of this class. Beyond gross replication of the earlier results, the new data display structural aspects that offer additional insights into the fundamental nature of such mind/matter phenomena in general, and suggest potential pragmatic applications in various technical practices. Details of the results and their interpretations will be included in the presentation.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</si>
  <si>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lg0PEQ38Seo</t>
  </si>
  <si>
    <t>https://youtu.be/oBQf5N16ayQ</t>
  </si>
  <si>
    <t>Can Healing be Reverse Engineered and Made Practical and Scalable    Bill Bengston</t>
  </si>
  <si>
    <t>Can Healing be Reverse Engineered and Made Practical and Scalable?
Bill Bengston &amp; Sarah Beseme
In many in vivo and in vitro experiments over the course of 35 years, robust and reliable data demonstrate beyond reasonable doubt that “healing” can happen, that dose is a factor, that healing proceeds non-linearly, that it is not fundamentally “energy” but “information” that is at work, that it is not correlated to a particular state of mind but functions more as an autonomic response to the need of the healee, to name but a few findings. And while the list of basic research questions regarding anomalous healing remains inexhaustible, current research also includes the question of whether the healing effect can be “captured” and “reproduced” without the healer. In other words, can we store and independently deliver healing in a practical fashion? Selected current research on whether biological systems can recognize “stored” healing will be presented, along with work designed to test whether “recordings” of healing potential can bring about healing outcomes.
Sarah Beseme discusses the effect of audio recordings of energy healing activity on cancer cells. Recordings were played to the cells from 30 min to 2 days and genomics studies were performed to identify genes that are affected by the recordings. The focus was on genes involved in cancer pathways or in cancer inflammation. Results to date indicate the possibility that the recordings may have an effect on genes involved in apoptosis, which is the process of programmed and controlled cell death that occurs naturally. In addition, the telomere shortening pathway could be involved. Shortening of telomeres, short sequences of DNA located at the extremity of our chromosomes, is associated with aging and aging-related diseases.
Bios:
Bill Bengston is the SSE President.
Sarah Beseme, Ph.D. is principal scientist at Beech Tree Labs, Inc. As a scientist specialized in molecular and cell biology, her research focuses on the development of therapeutics for the treatment of various diseases, from traumatic brain injury to tissue repair. Beech Tree Labs has established long term collaboration with Bill Bengston to dissect and understand energy healing, with the ultimate goal to make it accessible to everyone.
Recorded at the Society for Scientific Exploration conference at Yale University in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</si>
  <si>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oBQf5N16ayQ</t>
  </si>
  <si>
    <t>https://youtu.be/uYjNXNxr2JA</t>
  </si>
  <si>
    <t>Radiesthesia – The Ancient Science of Vibrational Physics   Dr. Dominique Surel</t>
  </si>
  <si>
    <t>Radiesthesia – The Ancient Science of Vibrational Physics
Dr. Dominique Surel
Professor &amp; Dean of Faculty, Energy Medicine University, California 
As quantum physicists slowly discover the dynamics of how our universe functions, their findings are revealing concepts that are reflected in the ancient science of Radiesthesia. The major difference between the concepts in modern conventional science and radiesthesia is the human element. In the latter, the human body is considered an instrument and a critical component.
Radiesthesia comes from the Latin word radius, or ray, and the Greek word aesthesis or sensitivity. It can be traced back to 6,000 BC in China, Europe, and Egypt. While the general population was taught how to use dowsing rods, the knowledge of the science of Radiesthesia using the pendulum was limited to special individuals, priests, or top leaders. To acquire this knowledge was to develop the human mind, body, heart, and soul, in a way that established direct connection with the Universe or the Divine.
Radiesthesia is based on the concept that all things, living, inert, shapes, materials, etc. emit some type of wave form, or frequencies. Humans can develop their sensory with their mental capacities to learn, by using intention, how to enter into resonance with the different waves or rays in order to detect, measure, and manage these forces or energies. It is believed that the Egyptians used Radiesthesia to build their pyramids.
For thousands of years, knowledge of Radiesthesia was passed on by word-of-mouth and as the modern world evolved into the more mechanistic and industrial epoch, the concepts of the ancient science were ignored. Still today mechanistic scientists scoff at using the human being as an instrument because they have difficulty proving, through conventional instruments and research designs, that this human potential exists. The problem is that conventional scientific instruments and research designs were not created to explore the nonlocal realm.
In the 1940s, two French colleagues, de Belizal, a physician, and Chaumery, an engineer, rediscovered the lost knowledge while visiting the Pyramids in Egypt. They dedicated years researching the different invisible rays and frequencies, seeking scientific explanations. One of their findings was a specific ray emitting energy of a negative electric green frequency which the Egyptians used to mummify and protect the tombs from intruders. While conducting experiments with this ray, Chaumery died of over-exposure.
Some European surgeons realized, with good training in Radiesthesia, that they could accurately identify the ideal spot to make a surgical incision; but they were quickly thrown out of the medical profession. In the 1990s Professor Etienne Guille (PhD in physio-biochemistry) from the University of Paris conducted research on DNA using Radiesthesia and published his findings in the book Vibrational Language of Life. Homeopaths in the early 1900s used Radiesthesia for diagnoses and tailoring the dosages for each individual. The applications of this science are limited only by our creativity on how to use it.
This lecture will explain the concepts of Radiesthesia and how the training to learn this science taps into an area of human potential that is being overlooked today.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</si>
  <si>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uYjNXNxr2JA</t>
  </si>
  <si>
    <t>https://youtu.be/N9MS-jL8bPc</t>
  </si>
  <si>
    <t>Extension of Modern Science to Enable Research on Anomalies   William H. Kautz</t>
  </si>
  <si>
    <t>Extension of Modern Science to Enable Research on Anomalies
William H. Kautz 
The primary contemporary challenge to research on anomalistic phenomena arises from the now well-confirmed presence of the human mind in an increasing number of laboratory experiments and natural observations — in direct contradiction with materialistic science’s inability to either account for or explain them. These limitations arise mainly from the root metaphysical assumptions that govern all scientific exploration of the natural world, for they disallow subjective or non-reductionistic participation, among others.
If science is ever to embrace and explain these and similar contradictions, it must somehow be extended to allow new ways of exploring, verifying, and explaining how human consciousness interacts with natural phenomena, yet without losing its essential features of open inquiry, critical assessment, and public validation. SSE’s membership, representing today’s leading-edge research, has the opportunity to lead this effort.
One possible extension is to employ the mind deliberately to generate new information. This very common practice is ordinarily too unreliable as scientific methodology. It should now be reconsidered for enhancing the discovery stage of scientific inquiry, before verification is undertaken.
Recognized mental means for obtaining unique information — clairvoyance, mediumship, divination, dreams, etc. — are manifestations of intuition (Greek nous), meaning innate access to knowledge apart from the senses, rational thought, and ordinary memory. That this capacity exists in humans can no longer be questioned, though it is seldom accurate and trustworthy. When so-called expert intuitives, who have trained themselves to be responsible sources, are interviewed under a controlled, multi-intuitive, and consensual protocol, however, they can provide substantial information subsequently verifiable as accurate, detailed, new, and almost error-free. Hundreds of examples in a dozen different disciplines demonstrate that this “other way of knowing” is ready for immediate practical application to the solution of scientific problems. This methodology and several illustrative examples are described.
William H. Kautz, Sc.D., was formerly Staff Scientist at SRI International, working in the emerging field of computer science and in geophysics and the social sciences. He later founded and directed the Center for Applied Intuition, which carried out research, training, consulting, counseling, and public education on intuition and its applications. He is widely published.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</si>
  <si>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N9MS-jL8bPc</t>
  </si>
  <si>
    <t>https://youtu.be/oS1NpcHoGQ0</t>
  </si>
  <si>
    <t>Applying Machine Learning to Psi Research   Mark Boccuzzi</t>
  </si>
  <si>
    <t>With the advent of Big Data (data sets so large or complex that they render traditional information technology tools and techniques ineffective), data analysts have turned to Artificial Intelligence and machine learning in order to find meaning in and make predictions from data. Machine learning algorithms iteratively learn from data, allowing computers to find connections in data without the need for them to be explicitly programmed. The past few years have brought major advancements to the field of machine learning, including new developments in deep learning (the implementation of complex, multilayered neural networks) and advanced applications such as natural language processing, computer vision, medical diagnosis, user preferences, and image recognition and feature extraction. In addition, many of the companies and universities that are driving this development effort have started to release their machine learning tools as either low cost or open source software. Google, Inc.’s TensorFlow, IBM’s Watson, and Microsoft’s Computational Network Toolkit along with a wide range of powerful APIs (application program interfaces) now make machine learning highly accessible. With these new tools come new potential methods for examining psi-related data sets. In a recent exploratory study, machine vision recognition software was used to classify and extract details from a set of images that were created from random event generator (REG) data that were collected from 10 sessions in which meditators focused on feelings of “Love” (five sessions) and “Hate” (five sessions). The data, collected using FieldREG software (Psyleron, Inc.), were then processed though Windbridge Institute custom visualization software that converted them into complex 3D images. 
Traditionally, FieldREG data are analyzed by looking for deviations from randomness; however, the current exploratory study employed image concept recognition software (Clarifai, Inc.) to classify the images based on their visual attributes. While there was considerable overlap in the resulting classifications, the software successfully grouped four of the five “Hate” images together with a unique descriptor not found in any of the other images, nor previously considered by the investigator. What is notable here is that the software made this test possible with just a few hours of investigator time in contrast to previous image classification approaches which would have required a specifically defined classification scale and a large number of research participants. The results of this exploratory study demonstrate the potential value in the application of machine learning to visual data sets both in terms of time/cost efficiency but also in potential hypothesis generation. As machine learning systems can quickly find connections in data that humans cannot, applying them to psi datasets may produce new, testable hypotheses which could profoundly move the field forward.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</si>
  <si>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oS1NpcHoGQ0</t>
  </si>
  <si>
    <t>https://youtu.be/SM3GfQKNtJE</t>
  </si>
  <si>
    <t>Premonitions and other Psi in Reliability Engineering   John MacLean</t>
  </si>
  <si>
    <t>Premonitions and other Psi in Reliability Engineering
John MacLean
Utah Valley University
I teach two classes at Utah Valley University in Orem, Utah in which we examine in the last week of class several PSI related subjects. These classes, Technology and Human Life, and Understanding Technology, are lower division University courses. In the first we consider the social, ethical and legal issues with developing technology and in the second, just understanding how current technology works. Many of my students are married with families and work full time in technology related vocations. They tend to be very pragmatic.
I only discuss in class, PSI related science that is backed up by good statistics. During one session, a crusty construction fellow inquired, “What’s the Point?” He expressed the feeling of many that things like Premonitions, Remove Viewing, Telekinesis, Telepathy, and others, have no practical value and may not even be real. We have, I think, a responsibility to develop and communicate how these phenomena can be useful to society.
In that regard, this presentation will show how Premonitions and possibly some other phenomena are vital in the Reliability and Safety aspects of Aviation and other safety critical vocations including operating room personnel, ship bridge crews and industrial plant employees. One vital process for these people and indeed, even all of us, is Situational Awareness, or knowing what is going on around us. Early work in this area was done by Dr. Robert Helmreich at the University of Texas Psychology Department (ret) under a NASA contract. Training in this area is required by the FAA for all commercial aviation crews and has been found extremely valuable in many other areas.
We teach how to recognize when Situational Awareness is being lost, using 11 clues to losing it. One of these is the presence of a gut feeling that something is wrong. This is a good definition of a premonition. We will discuss how this relates to the other clues and how there may be some other PSI phenomena operating in conjunction. Some examples of this in actual operations will be given. Some rationales for ignoring such warnings will be explored.
John MacLean was born in a coal camp ghost town in Utah and grew up in Sheridan, Wyoming. He attended the University of Wyoming, and University of Utah where he received a BS in Chemical Engineering. After a successful career in the Oil Industry, including 20 patents, he received a Masters in Technology at Eastern Michigan University. During a period of consulting engineering, John became connected with the Society for Scientific Exploration at their Santa Fe meeting in the early 90’s. John has been active in the SSE ever since and hosted the 25th annual meeting in Utah and has served on the council for 6 years. John has taught in the Utah Valley University department of Technology Management since 2000. He has included PSI related technologies in his curriculums of two classes for the last two years.
Recorded at the 30th annual SSE Conference in 2011 at the Millennium Harvest House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</si>
  <si>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SM3GfQKNtJE</t>
  </si>
  <si>
    <t>https://youtu.be/IFp5Jz42ZHE</t>
  </si>
  <si>
    <t>Effects of Bioelectromagnetic Energy on Okra Yields   Vijay K. Gupta</t>
  </si>
  <si>
    <t>Effects of Bioelectromagnetic Energy on Okra Yields Using Thought Transaction
Vijay K. Gupta
A scientific paradigm shift to replace the existing chemical and biotechnological agricultural practices worldwide is the need of the moment. Evidence of harmful effects of current agriculture on people and the environment is mounting. In our research, the use of chemical fertilizer and pesticides is eliminated, while more than doubling the crop yield. It demonstrates the feasibility to address the global crisis emerging from food shortages for a growing population.
Well-established ancient practices of India for cultivation and good harvest honored sun, soil, rain, seeds, and cows as an integral part of farming, and used Panchagavya, a product derived from cow’s milk, curd, ghee, dung, and urine. Panchagavya contains micronutrients, carotenoids, flavones, phenolic compounds, steroids, and vitamins to enhance plant growth. We investigated these ancient practices on okra yield (Abelmoschus esculentus .L) within a modern scientific framework at the VMKYKK Research Foundation, Aliyar, Tamil Nadu.
The overarching hypothesis of our research is that plants respond to electromagnetic energy as an external stimulus. Bose (1919) conducted experiments on the response of plants to external electromagnetic stimuli. Quoting Bose, “the growing plants not only perceive but respond to the stimulus of electrical waves. These effects were found in all growing plants.” Waechter (2002) reviewed extensive literature and hypothesized that “Qi energy and the Western scientific concept of ... bioelectromagnetic (BioEM) energy is the same phenomenon. The countless similarities ... suggest ... that these two concepts are ... intimately related”. He further stated that “As one enters a meditative state ... the frequency of brain wave drops ..., and that BioEM field extends beyond the physical boundaries of the body into the surrounding space.” We hypothesize that BioEM energy is projected through thoughts, which Rajendran et al. (2003) supported. They conducted a laboratory experiment using thought transaction in low mental frequencies on tomato plants. Their observations showed major resistance against root knot nematodes.
We systematically investigated the effect of thought transaction in low mental frequencies and Panchagavya in two plots. In the first, two-minute and five-minute thoughts were given every morning for the wellness of the crop and good yield. A control set was used against which to compare yields. The experiment lasted for 60 days. Panchagavya treatment was given as 3% spray at 10-day intervals. A second experiment was repeated with only thought transaction, excluding Panchagavya. Yield data were analyzed statistically.
Results of both the experiments showed that plants responded exceedingly well to BioEM energy using thought transaction. Okra yield increased by 121% over the control set. Panchagavya alone by comparison was found to enhance the yield by 68%. There is no significant difference between combination of thought transaction with and without Panchagavya. Our findings demonstrate that environmental pollution and health hazards can be avoided, and crop yield doubled, by adopting ancient practices that are modernized and scientifically validated.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</si>
  <si>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IFp5Jz42ZHE</t>
  </si>
  <si>
    <t>https://youtu.be/N_i7gd1uwAc</t>
  </si>
  <si>
    <t>Activating Psi Dreaming   Dale E. Graff</t>
  </si>
  <si>
    <t>Activating Psi Dreaming − Research Methods and Application Potential 
Dale E. Graff
Psi-Seminars-Initiatives, Hamburg, PA USA
What is psi dreaming? How can individuals experience psi dreams? How can psi dreaming be researched and evaluated scientifically? What can we do with psi dreaming? How can psi dreaming be understood relative to other forms of psi, such as remote viewing and some types of intuition?
This workshop is an opportunity to discover the application potential of psi dreaming. Guidelines for performing psi dream research and strategies that facilitate psi dreaming are provided with methods for evaluating psi dreams from a scientific perspective. A variety of psi dream research results show evidence for the reality of psi dreaming. Independent psi dream investigations and validated spontaneous psi dreams illustrate the utility and limitations of psi dreaming. Potential concepts on how psi dreaming occurs and how psi dream imagery is constructed and interpreted will be explored. Exercises to assist in dream recall are practiced during the workshop. A psi dreaming experiment for a designated picture will be available during the conference with results reviewed during the Friday workshop. Recommendations on how to achieve a psi dream for the target picture will be provided during the first day of the conference on June 20.
Facilitator: Dale E. Graff, M.S. Physics, has been conducting psi and psi dreaming workshops for the past 25 years at conferences and organizations, including the Rhine Research Center (RRC) in Durham, NC. He is an active member of the International Association for the Study of Dreams (IASD) and facilitator for IASD’s psi dreaming events. He was a for- mer Director of Stargate, the US Department of Defense Program for research and applications of remote viewing (RV), an aspect of extrasensory perception (ESP). Currently he pursues independent research in precognitive dreaming and explores connections with Associative Remote Viewing (ARV).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</si>
  <si>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N_i7gd1uwAc</t>
  </si>
  <si>
    <t>https://youtu.be/AP4nejcaagw</t>
  </si>
  <si>
    <t>Intuitive Methods in Support of a New Science   William H. Kautz</t>
  </si>
  <si>
    <t>Intuitive Methods in Support of a New Science and its Associated Societal Paradigm 
William H. Kautz
Modern science has unquestionably been an immense boon to the expansion of human knowledge, the development of civilization and creation of the current societal paradigm. However, it is now apparent that it suffers from severe shortcomings which are blocking its application to the study of the human mind, mind-related fields generally. and even fundamental physics and biology. The pressure to transcend these limitations is calling for major changes in the way science must be carried out and applied. In this presentation I identify these specific shortcomings and explain which of them which might be circumvented, which disregarded, and which modified to meet the emerging need for a new and more broadly inclusive science.
Primary to this trend is the need for another way of acquiring knowledge besides the traditional methodology of experimentation, deduction, analysis, hypothesizing, and verification. In 1978 to 1993 the author’s Center for Applied Intuition carried out a series of experiments to elicit, from a team of highly skilled intuitive individuals, new and useful information that had not been obtainable scientifically. Employing the method of intuitive consensus—which employs a set of skilled intuitives in a special inquiry mode—three knowledge-bound areas (among others) were explored: earthquake triggering, bipolar (manic) depression, and HIV/AIDS. Abundant new and detailed information was obtained. Later examination (2011) of these intuitive findings revealed that they corresponded very well with results from mainstream research over the intervening years. They showed that intuitive consensus has a significant potential for generating totally new information, ideas, perspectives, and hypotheses in almost any scientific area which is held up by a lack of knowledge. This method and the conditions for conducting future intuitive inquiries successfully, along with the implications for changes to modern science and the current societal paradigm, are described.
Bio: William H. Kautz, Sc.D. M.I.T. ’51, conducted basic and applied research in computer science and geophysics at SRI International (Stanford Research Institute) for thirty-five years, eventually as Staff Scientist. He then founded and directed for fifteen years the Center for Applied Intuition, a research, training, and educational organization in San Francisco. He is the author of seven books and fifty journal and magazine articles, and taught at Stanford University, Technical University of Denmark, and other institutions. He currently lives, writes, and teaches in Tucson and Prague.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</si>
  <si>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AP4nejcaagw</t>
  </si>
  <si>
    <t>2019 05 03</t>
  </si>
  <si>
    <t>https://youtu.be/0ZknXfBCdRs</t>
  </si>
  <si>
    <t>A Hidden Event  Portal Areas   Ron Westrum</t>
  </si>
  <si>
    <t>A Hidden Event: Portal Areas
Ron Westrum
In 1982 I journeyed across the country to study UFO and other anomalies on the Yakima Indian Reservation in Washington state. Now, 35 years later, I propose we look at portal areas as a focus of scientific study. Portal areas in the United States and elsewhere display a variety of reported anomalous events. It is this variety of anomalous events that is intriguing and I believe, unexplained. The Reservation, in addition to UFOs, had strange aerial balls of light, bigfoot sightings, “stick Indians” and much more. Its variety of well-documented anomalous events is matched by similar areas in southwest Pennsylvania and the San Luis Valley, which includes parts of Colorado and New Mexico. “Portal areas” will do for a working concept, but I am not sure these areas contain doors to elsewhere, though it is interesting to think so.
But what accounts for the variety? That is the key question. Are UFOs, for instance, the hallmark of some larger process that also brings in, say, bigfoot, or cattle mutilations? What is this larger process? Have these weird events always been in these areas? The notes and tapes from
Yakima sat in my files for years, unresolved, until I began to appreciate that the other two areas offered similar assortments (with lots of commonality), and so the “portal area” concept began to gather force. One interesting feature is that information about these areas tends to circulate locally but not, say, nationally. So there is no pressure to resolve what is certainly a mystery. Yet the “odd stuff” is not random, and so there must be an explanation for at least some of it. 
Personally, I don’t find the “earthlight theory” involving geological fields of force persuasive. Something paranormal going on here, but what is it? How does it operate? We tend to think of paranormal forces operating on a micro, or personal level, but what if they operate on a “macro” level, involving hundreds of square kilometers, as well? The “Skinwalker ranch” is obviously a small-scale version of this, but the other three examples are much larger scale.
Bio: Ron Westrum, Ph.D, is emeritus professor of Sociology at Eastern Michigan University, and specializes in organizational information flow.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</si>
  <si>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0ZknXfBCdRs</t>
  </si>
  <si>
    <t>https://youtu.be/g4d_ynJyrOs</t>
  </si>
  <si>
    <t>An Academic in UFOland  The Search for the Mysterious Dr. Morin   Joseph Buchman</t>
  </si>
  <si>
    <t>An Academic in UFOland: The Search for the Mysterious Dr. Morin 
Joseph Buchman
An Academic in UFOland: The Search for the Mysterious Dr. Morin and other facts, fictions, fabrications, and fantasies found during a two-year long critical contextual analysis of, and attempt to provide citations to and references for, 30 hours of testimony given under oath to six former Members of the United States Congress during the five-day 2013 Washington DC-based Citizen Hearing on Disclosure.
In late April and early May 2013 five former United States Representatives and one former United States Senator, heard the testimony of 43 witnesses from ten different nations regarding human contact with apparent non-human created, extraterrestrial technology. Witnesses included officials from the Federal Aviation Administration, a former Canadian Minister of Defence, pilots, military radar operators, Roswell’s Dr. Edgar Mitchell, Dr. Jesse Marcel, MD, Jesse Marcel III, Denice Marcel, Don Schmitt, Stan Friedman, Kevin Randle, and various other researchers. Approximately 250,000 words of testimony were recorded.
Following the production of a verbatim “Congressional-Record-like” transcript of the Hearing, each statement of fact presented by each witness was either verified with citation to an original source and/or an annotated explication of the attempts to verify the fact was created. Testimony was subjected to verifying analysis, including corrections of understandable misstatements of fact, as well as citations to sources which either corroborate evidence presented and/or explicate apparent fraudulent, fabricated or otherwise unverifiable statements provided witnesses whose testimony, given under oath, is then of questionable credibility.
Dr. Buchman’s presentation will provide video highlights from the Hearing, a critical analysis of the relative veracity of select portions of the testimony given and the inside story of how the Hearings came to be.
“The person who was chiefly responsible for this Citizen Hearing Committee coming together, which I can assure you in my wildest dreams I did not think possible . . . was Dr. Joseph Buchman.” --- Stephen Bassett, Executive Director, Paradigm Research Group, Washington DC. 3 May 2013.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</si>
  <si>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g4d_ynJyrOs</t>
  </si>
  <si>
    <t>https://youtu.be/fDzDREe9iiw</t>
  </si>
  <si>
    <t>Making UFO Data Useful for Scientific Research   Ross A. Davis</t>
  </si>
  <si>
    <t>Making UFO Data Useful for Scientific Research
Ross A. Davis
Center for Information and Communication Sciences
Ball State University, Muncie, IN, USA
Unidentified flying objects (UFOs) have been of considerable interest throughout the world for over half a century, especially with the prospect that UFOs defying worldly explanation would most likely be associated with highly advanced extraterrestrials (ETs), which, if confirmed, would undoubtedly have major implications on society. Yet, in order to confirm or deny this ET hypothesis, or a non-ET hypothesis involving a highly strange physical phenomenon, UFO data needs to be useful for scientific research. The usefulness of such data has been criticized by some scientists, such as Jacques Vallee, PhD, who has done prominent work on unidentified aerial phenomena and computer science. And this relates to the increasing prominence of “big data,” since various UFO databases exhibit the key characteristics of big data: high volume, variety, and velocity. The main purpose of this paper is to help make UFO data useful for scientific research through an approach that considers a layered data model by Jacques Vallee and Eric Davis in studying anomalous phenomenon, in conjunction with networked storage and analytical processes associated with big data. A background on UFO data is provided beforehand to foster an introductory understanding of the matter, along with cases of existing UFO data and its limitations.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</si>
  <si>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fDzDREe9iiw</t>
  </si>
  <si>
    <t>https://youtu.be/miEy-Ebmo8k</t>
  </si>
  <si>
    <t>UFOs at Nuclear Weapons Sites   Robert L. Hastings</t>
  </si>
  <si>
    <t>Unexplained Aerial Incursions at Nuclear Weapons Sites Demand a Renewed Scientific Interest in the UFO Phenomenon
The UFO-Nukes Connection is now thoroughly documented. Declassified U.S. government files establish a convincing, ongoing pattern of UFO activity at American nuclear weapons sites extending back to December 1948.
I have interviewed more than 130 U.S. military veterans—including ICBM launch and targeting officers—regarding their involvement in nuclear weapons–related UFO incidents. Seven of these individuals—former U.S. Air Force officers, including a deputy base commander— appeared at my September 27, 2010, press conference in Washington, DC, which CNN streamed live (http://www.youtube.com/watch?v=3jUU4Z8QdHI). The veterans report extraordinary encounters which have obvious national security implications. More to the point, implicit in these revelations are potentially paradigm-altering repercussions.
The events divulged leave little doubt that the U.S. nuclear weapons program is an ongoing source of interest to someone possessing vastly superior technology. Moreover, declassified KGB documents and testimony from ex–Soviet Army personnel suggest that similar incidents occurred in the former U.S.S.R. Consequently, it appears as if an as-yet-unidentified third party has interjected itself into the six-decade nuclear arms standoff in a most startling and provocative manner.
As revealed at the press conference, incidents occurred in 1967 during which significant numbers of ICBMs malfunctioned just as security personnel reported disc-shaped craft silently hovering above them. In another case, in 1980, a disc was observed to direct laser-like beams into the largest U.S. nuclear weapons depot in Europe. To dismiss these Air Force officers’ detailed accounts as mere fantasies or fabrications is to suggest that those who held the fate of the entire planet in their hands during the Cold War were dangerously demented or otherwise untrustworthy. Surely, this was not the case.
While this research material does not qualify as scientific data per se, the statements offered by these ex-military sources make abundantly clear the need for a fresh, unbiased scientific study of the UFO subject. Indeed, the late atmospheric physicist Dr. James McDonald—one of only a handful of scientists to have actually studied UFOs—advocated a renewed examination of the phenomenon decades ago. After several authorized visits to the U.S. Air Force’s UFO Project Blue Book to review its sighting reports, he wrote, “There are hundreds of good cases in the Air Force files that should have led to top-level scientific scrutiny of the problem years ago, yet these cases have been swept under the rug in a most disturbing way by Project Blue Book investigators and their consultants.”
In a prepared statement delivered to the U.S. Congress’ House Committee on Science and Astronautics on July 29, 1968, McDonald said, “My own present opinion, based on two years of careful study, is that UFOs are probably extraterrestrial devices engaged in something that might very tentatively be termed ‘surveillance.’” Documents and witness testimony which have become available long after McDonald’s death strongly suggest this hypothesis has merit and that the superpowers’ nuclear weapons were one target of that ongoing surveillance during the Cold War era.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</si>
  <si>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miEy-Ebmo8k</t>
  </si>
  <si>
    <t>https://youtu.be/am_VYCyLslc</t>
  </si>
  <si>
    <t>Evaluation of Two ‘Leaked’ UFO Documents   Robert Wood</t>
  </si>
  <si>
    <t>Skeptics in the UFO community have often claimed that “leaked” documents can be fabricated, then copied, and therefore the researcher is unable to establish provenance or authenticity. This author happens to have obtained two documents on original paper, thereby permitting the use of forensic techniques for dating.
One document is entitled “An Encyclopaedia of Flying Saucers”, written by New Yorker Vernon Bowen in the mid 1950s and subsequently lent to the military allegedly for review and approval prior to publication. It was returned from an Army FOI (Freedom of Information) office at Fort Meade, Maryland to a mailbox in 1999, and was classified either Confidential or Top Secret/Majic on pages dealing with the Air Force. In addition, numerous pen and pencil notations were made on the original pages, and these have been dated according to first available use of the inks involved. Several of the handwritten notes strongly support the hypothesis of a strong, sophisticated program to study UFOs and to be kept from the public.
A second document, called “The Burned Memo” because there are clear burn marks evident where it was apparently pulled from a fire, identifies a number of code word projects from the Nixon era, some of which are known and now unclassified and some of which are unknown and possibly still classified. The inferences of keeping JFK and the public in the dark about these programs are, if true, discomfiting. Each of the eight tab pages will be discussed. Some of the projects mentioned seem to deal with consciousness research.
In conclusion, the evaluation of the two “original- paper” documents strongly supports the hypothesis that there was a high level UFO research or control program called MJ-12 using the code word Majic.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</si>
  <si>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am_VYCyLslc</t>
  </si>
  <si>
    <t>https://youtu.be/9B7Ma-BiSDQ</t>
  </si>
  <si>
    <t>UFOs  The Good News and the Bad News   John B. Alexander</t>
  </si>
  <si>
    <t>UFOs: The Good News and the Bad News 
John B. Alexander
This presentation addresses both the overwhelming evidence supporting the physical reality of UFOs and how institutions respond. A central thesis is that the U.S. Government is not involved in UFO research. That statement is made after many years of direct involvement in the field and attempts to interest various organizations in conducting appropriate studies. This includes firsthand experience in briefing senior leaders in many governmental and civilian industrial organizations.
Included in the presentation is a description of activities designed to create Congressional Hearings on the topic. While there was such a proposal from a Congressman in position to initiate hearings, powerful opposing forces were encountered. However, once the UFO proponent group, The Disclosure Project, held their noisy accusations at the National Press Club in Washington in 2001, all existing support quickly dissipated.
Addressed are the basic problems in reasoning espoused by many UFO enthusiasts. Most pronounced is their inability to distinguish between the personal interests of government employees and official organizational involvement in the topic. There are many people in government positions that have had personal observations of UFOs. That, however, does not translate into official programs based on established requirements to either collect data or conduct research on the topic. Despite extensive evidence of national security implications from UFO interactions, and dangers to commercial aircraft, there is a total lack of institutional support for research. Given the severe budgetary constraints imposed by the war in Iraq, propensity for new research is likely to get worse. Unfortunately, we are still living with the effects of the fatally flawed Condon Report.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</si>
  <si>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9B7Ma-BiSDQ</t>
  </si>
  <si>
    <t>https://youtu.be/AX2iWAxNH8o</t>
  </si>
  <si>
    <t>Extraterrestrial Intelligences - A Maximum Likelihood Approach   York Dobyns, PhD</t>
  </si>
  <si>
    <t>A Maximum Likelihood Approach to the ETI Hypothesis
York Dobyns, PhD
Maximum likelihood methods are usually developed as part of a rigorous mathematical formulation for a problem domain involving exact quantitative measurements and models. The same concept, however, can be applied to less well-quantified situations. The only essential requirement for such a semi-quantitative approach is that it must be possible to identify distinct hypotheses as being either more or less likely than others. If, at every possible decision point in a hypothesis evaluation, one chooses the formulation that is more likely than every competing alternative, one will emerge with the most likely hypothesis, even if the degree of relative likelihood is impossible to evaluate.
A popular hypothesis, frequently examined by numerous SSE members, is that Earth has been (and perhaps is being) visited by spacecraft containing extra-terrestrial intelligences (ETI). The primary evidence presented in favor of this hypothesis consists of eyewitness reports, and occasional corroboration such as photographs or instrument records, of objects that appear to be artificial vehicles and cannot be identified with any known human vehicles or technology. A subset of this witness testimony and other documentation indicates that at least some of these vehicles seem to have occupants, usually approximately humanoid, who are able to operate (possibly with protection) in a human-compatible environment as regards temperature, atmospheric chemistry, gravitation, and so forth.
The current presentation does not attempt to evaluate the quality of this body of evidence but simply stipulates its existence and attempts to construct a maximum likelihood version of an ETI model consistent with observation. Evaluation of likelihood is based on the premise that what is known to be possible is more likely that what has merely not yet been proven impossible. Thus, for example, technologies already implemented by human beings are more likely than technologies based on known physics but not yet successfully implemented by humans, and these in turn are more likely than technologies based on speculative physics not yet confirmed to be real. Similar, though looser, constraints apply in other sciences such as biology. Background knowledge, such as the fact that we are not presently engaged in widely known, public communication with any ETI species, will sometimes be invoked as well.
The conclusions can be summarized briefly by saying that the ETI model of highest likelihood, given the data, is that a substantial ETI civilization is present in the Solar System exploiting deep-space resources (such as minerals in the asteroid belt and volatiles in the Kuiper belt) in ways we have not yet managed to observe. Inferences from this basic model include the conclusions that the main civilization is deliberately pursuing a policy of concealment (perhaps not primarily from us) and those individuals who have allowed their vehicles or even themselves to be observed by humans have been violating the behavioral norms of their culture of origin.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</si>
  <si>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AX2iWAxNH8o</t>
  </si>
  <si>
    <t>https://youtu.be/bdY6-xQpBik</t>
  </si>
  <si>
    <t>UFOs  Separating Real Science from National Enquirer Reports   Panel</t>
  </si>
  <si>
    <t>UFOs: Separating Real Science from National Enquirer Reports 
Hellyer, Clark, Swanson, Alexander, James Carrion (special guest, International Director of Mutual UFO Network), Wood (Moderator)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</si>
  <si>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bdY6-xQpBik</t>
  </si>
  <si>
    <t>https://youtu.be/QlimzGTRt-I</t>
  </si>
  <si>
    <t>UFO Sightings in America - The Problem They Pose   Rob Swiatek</t>
  </si>
  <si>
    <t>The Problem They Pose: UFO Sightings in America
Rob Swiatek 
Unexplained UFO sightings have persisted since World War II, constituting a problem for science. My talk will be a two-pronged overview of (1) several ongoing efforts to study UFOs scientifically by collecting high-quality instrumented data or by teasing quantitative data from the sighting reports themselves and (2) the extent of the UFO phenomenon in America today as reflected by incoming sighting reports to the Mutual UFO Network and the National UFO Reporting Center. In the first instance, I’ll briefly discuss two nascent projects to track UFOs to acquire photographic and technical information; in the second, I’ll review some interesting recent UFO sightings.
Rob Swiatek double-majored in physics and earth science as an undergraduate. He has been employed with the US Patent and Trademark Office for over 30 years — the last decade-and-a-half in the area of aeronautics and astronautics. His involvement with the UFO subject stems to 1968, when published accounts of sightings and news reports about the University of Colorado’s UFO study ensnared him. Rob serves on the board of the Mutual UFO Network and the executive committee of the Fund for UFO Research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</si>
  <si>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QlimzGTRt-I</t>
  </si>
  <si>
    <t>2019 04 06</t>
  </si>
  <si>
    <t>https://youtu.be/n2LAghEH3O8</t>
  </si>
  <si>
    <t>Self-Organization, Quantum Computation, and Conscious Choice   Larry Goldberg</t>
  </si>
  <si>
    <t>Self-Organization, Quantum Computation, and Conscious Choice
Larry Goldberg
Director, Institute for the Study of Conscious Systems Boulder, Colorado
The butterfly effect that makes our weather and climate so difficult to predict also operates in our brains and cells. They, too, are open systems “far from equilibrium,” which are characterized by alternative steady-states and chaotic sensitivity to initial conditions. In living systems, that sensitivity may go down to the quantum level, amplifying, for example, changes in the conformation of proteins or microtubule states that are best described in terms of the indeterministic collapse or decoherence of wave functions. Is it possible that in certain living systems, alternative biological states are somehow represented in wave functions and conscious choice is reflected in the collapse of those wave functions, iteratively favoring the preferred biological state? Evolution would then have selected for those electromagnetic configurations that could exploit the contributions of conscious decision-making to biological self-organization. This paper explores this possibility seriously, as an hypothesis that could be further developed and potentially tested in collaborative research that integrates areas of neuroscience, complexity theory, evolutionary biology, subtle energies research, and quantum theory. We consider, specifically, how electromagnetic oscillations associated with alternative biological states may have an organizing effect on vacuum fluctuations, setting up wave functions that represent these alternatives as options for conscious consideration; and how conscious choice among these options may have “entangled” consequences at disparate physiological locations that iteratively favor the chosen state. If such “bio- quantum computing” does occur, the difference between life and other electromagnetic systems, such as atoms and molecules, may be a difference of degree rather than a difference of kind, implying the pre-adaptation of the universe for conscious life, as well as the possible consciousness of the universe itself.
Larry Goldberg is a philosopher of science, environment, and mind who has applied his interdisciplinary methodology to program development at the San Diego Supercomputer Center and the University of California, San Diego; Texas A &amp; M University; the National Center for Atmospheric Research; and the Boulder, Colorado Springs, and Health Sciences campuses of the University of Colorado. He has designed undergraduate, graduate, postgraduate, and public participation programs in global change, computational science and engineering, bioethics, and air pollution control. He has been program chair in recent years of conferences on the convergence of science and spirituality and is writing a book on quantum theory, the brain, and consciousness.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</si>
  <si>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n2LAghEH3O8</t>
  </si>
  <si>
    <t>https://youtu.be/SBalmlWmmPs</t>
  </si>
  <si>
    <t>Many Worlds Interpretation of Paranormal Phenomena   Simeon Hein</t>
  </si>
  <si>
    <t>Many Worlds Interpretation, Wave Collapse, and Paranormal Phenomena: Towards Explaining the Unexplainable
Simeon Hein
Institute for Resonance, Boulder, CO, USA
In the 1950’s, Hugh Everett III developed a new interpretation of Quantum Mechanics, known as the Many Worlds view, that removed the external observer from any quantum description and instead is based on the idea of continuously branching realities that interact with a “universal wave function.” This view is opposed to the observer-driven wave-function collapse suggested by Von Neumann which Everett accused of being too metaphysical and lacking any basis in quantum theory. The Copenhagen Interpretation, based on the dual-reality complementary paradigm of Bohr and Heisenberg, asserts that no quantum reality exists, only quantum measurement through classical apparatus. Measurement collapses the wave-function to the values observed by conscious observers. For Everett, the Copenhagen interpretation is too heavily based on classical physics: it was not a truly independent scientific theory nor an answer to the measurement problem of how quantum microscopic and macroscopic phenomena interact. Specifically, Copenhagen doesn’t adequately answer the question of how classical phenomena arise from quantum processes. Why does the world appear a particular way to each unique observer who himself is also a quantum system that obeys the laws of the Schrodinger equation? Why doesn’t the world look completely “smeared out” instead of definitive and exact?
For Everett, quantum entanglement is happening continuously everywhere. It does not need any special treatment or observation by external observers. What appears to be collapse is, in fact, the subjective loss of information to the observer. Instead, our awareness multiplies with each successive observation creating a continuously, infinitely branching tree-like structure of observers in separate worlds which never interact. Though shunned by most physicists at the time, the Many Worlds viewpoint, as developed later by Bryce Seligman DeWitt and others, has become an increasingly popular view in recent decades as expounded by Deutsch, Tegmark, Carroll, and others. In this talk, I will look at the implications of the Many Worlds view for so-called “paranormal phenomena” such as clairvoyance and remote viewing, PK, ghosts, and UFOs and show why these phenomena could be seen as quite “ordinary” from a many-worlds perspective. Specifically, I will look at a new incarnation of the Many Worlds paradigm, the Many Interacting Worlds (MIW) idea as espoused by Wiseman and Deckert. MIW theory claims that classical forces in atomic structures create subtle repulsive interactions: what appear to be quantum wave functions are merely the resonant epiphenomenon of the classical interference patterns between parallel dimensions. Specifically, MIW claims that exactly 41 parallel realities could explain the wave function of a single photon and hence, the double-slit experiment. Critics contend that both MWI and MIW are unfalsifiable, yet perhaps the abundance of paranormal phenomena may illustrate that near- parallel realities do indeed exist and interact with our own.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</si>
  <si>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SBalmlWmmPs</t>
  </si>
  <si>
    <t>https://youtu.be/5gZxt9JUB-Q</t>
  </si>
  <si>
    <t>The Bell Inequality and Nonlocal Causality   Chuck Lear</t>
  </si>
  <si>
    <t>The Bell Inequality and Nonlocal Causality
Chuck Lear
Weber State University
Ogden, Utah
The Freedman-Clauser experiment in Berkeley and the Aspect experiment in Orsay were the defining physical experiments demonstrating nonlocal causality in quantum mechanics. They each counted coincidence measurements on entangled polarized photons from a common source. Our presentation begins with a brief discussion of the quantum mechanics of polarized photons. We show an example of the changes in the count rates when the polarizers are changed under assumptions of local causality. This causes a contradiction with quantum mechanical predictions. The example uses a logical flow and the algebra of inequalities. It constitutes a conditional proof of the Bell inequality. Next we discuss the experimental background and the events leading up to it. We discuss several hypotheses in explanation, of which our favored is the time reversal of cause and effect. A few of the current physical research avenues of entanglement will be shown.
Chuck (Charles) Lear is currently an adjunct instructor of undergraduate physics at Weber State University in Ogden, Utah. He has held that position for the last seven years. He retired from TRW at Hill Air Force Base in Ogden in 2000 after a 40-year career as a systems engineer. Most of his work was done for the Air Force ballistic missile programs, and involved propulsion, trajectory analysis, nuclear weapons effects and systems survivability. He is the author of six technical papers in various fields. His devotion to paranormal physics for the past 20 or so years is evidenced by the fact that all his work in the field has been done without financial support. It includes a compendium of the basic physics principles supporting paranormality, work on a consciousness-based description of quantized spacetime, and coordination of efforts to bring Chinese work in the paranormal fields to the attention of western scientists. Mr. Lear holds masters degrees in both physics and engineering from the University of California, and has resided in Ogden with his wife Beverly for the last thirty years.
Recorded at the 30th annual SSE Conference in 2011 at the Millennium Harvest House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</si>
  <si>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5gZxt9JUB-Q</t>
  </si>
  <si>
    <t>https://youtu.be/pbUUuF-8j4Y</t>
  </si>
  <si>
    <t>Physics, Synchronicity, and Experimenter Expectation   Sky Nelson</t>
  </si>
  <si>
    <t>A new model is proposed where the time evolution operator ‘A’ of a quantum system is factored into its singular value decomposition. A physical interpretation is given with the following consequences: 1) Any action or measurement by an observer is treated as “imagining the future possible outcomes of the system” and writing the state of the system in an orthonormal basis composed of those outcomes, and 2) the singular values σi of ‘A’ weight the possible outcomes and represent the level of expectation that the experimenter has that the state “i” will occur. As a consequence of this interpretation, the observer’s action on and beliefs/expectations of the system determine the set of available outcomes and bias the system toward a particular outcome. This may provide a useful model for understanding psi experiments in the literature. For instance, with regards to experiments by both Radin and Bem, the possible influence of experimenter expectations described above may provide an explanation for both a variance in the data over time, as well as the difficulty for some parties (but not others) to replicate the results.
Justification will be briefly made (in reference to previous papers) for why these results may apply to macroscopic situations as well. It will be suggested that, if the result above is true, effects such as these may have consequences for addressing real world societal problems, such as climate change. In the macroscopic domain, this described effect would appear as the occurrence of ‘synchronistic’ or meaningful connections within seemingly random events. The effect would bring the observer a greater-than-chance possibility of fulfilling her expectations about everyday events. This would have consequences both positive and negative for human experience. For instance, an individual who believes that challenges such as global climate change are solvable will be more likely to run across coincidences which help her be successful in her attempts to find solutions. Conversely, an individual who thinks the solutions are too difficult or too expensive will find equal appearance of synchronicity to confirm her beliefs. One could reasonably extrapolate that the effect may happen not only at an individual level, but also for collective groups of individuals, bringing about collective meaningful coincidences.
In conclusion, it will be suggested that if the proposition is confirmed to be correct then there is an urgent need for more understanding of this issue not only among intellectual circles but among the general public, for our collective beliefs would potentially have an impact on our collective future.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</si>
  <si>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pbUUuF-8j4Y</t>
  </si>
  <si>
    <t>https://youtu.be/0he_kfV-_eI</t>
  </si>
  <si>
    <t>Quantum Mechanics, Metaphysics, and Bohm’s Implicate Order   George R. Williams</t>
  </si>
  <si>
    <t>Quantum Mechanics, Metaphysics, and Bohm’s Implicate Order [SSE]
George R. Williams
Quantum mechanics has provided a successful framework for describing the behavior of the subatomic world. However its ontological interpretation remains mysterious. Alternative interpretations include aspects of our reality existing in quantum superposition prior to measurement (Copenhagen) or splitting into multiple separate realities (Everett). Quantum mechanics also challenges our metaphysical notions or underlying assumptions about reality. The best-known example, perhaps, is the nonlocality between subatomic particles that has been experimentally confirmed. Einstein and his colleagues vigorously argued that quantum mechanics violates locality and therefore had to be incomplete. However, nonlocality was confirmed to be an intrinsic aspect of quantum mechanics.
This historical debate on nonlocality raises the question of what role metaphysical assumptions play among competing interpretations. Another class of quantum mechanical interpretations seeks description of reality more congruent with our experience, yet via sharper deviations in our underlying metaphysical assumptions. Bohm introduced his guidance equation to provide an interpretation for quantum mechanics that allowed particles to have definite location and trajectory. However Bohm achieved this by positing that the movement of particles depended on the configuration space, whose dimensionality is three times the number of particles in the universe. Bohm’s approach suggests that we can perhaps achieve an ontology that is congruent with classical physics through a quantum potential function that is inherently nonlocal and holistic. While most physicists have not followed Bohm’s approach, some find its ontology more appealing than the alternatives. A key question arises, however, is what are the implications of the fact that the quantum waveform operates in a high dimensional (configuration) space. What is this high-dimensional space about? Some have argued that this high dimensional space is real and represents a more fundamental level of reality.
Bohm’s later work proposed that this high-dimensional space of the waveform represents a more fundamental level of reality, an implicate order, which is the foundation for both consciousness and matter. Few physicists or philosophers have been willing to take this step, primarily because of the generally accepted assumption that consciousness supervenes on matter. However the arguments of Chalmers and other philosophers of mind imply that consciousness probably does not emerge from matter. Also the work of Tonini has illustrated that subjective experience seems to require an extraordinary amount of information and dimensions. Thus a framework that takes the high dimensionality of the waveform as real and foundational for both matter and consciousness appears to be a viable alternative, not just a solution for the measurement problem in quantum mechanics, but the hard problem of consciousness as well.
Another important advantage of this approach is that it provides a framework that is consistent with the psi literature. Bohm’s implicate order, existing as a proto-conscious, nonlocal potentia, can provide promising explanations for such psi categories as clairvoyance, precognition, and mind-matter interaction. Thus Bohm’s implicate order, while radical in some respects, distinguishes itself from other interpretations of quantum mechanics through its implications for empirical testing.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</si>
  <si>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0he_kfV-_eI</t>
  </si>
  <si>
    <t>https://youtu.be/-cUk3S7QlsI</t>
  </si>
  <si>
    <t>An Emerging New Paradigm for Complementary Medicine   Harald Walach</t>
  </si>
  <si>
    <t>An Emerging New Paradigm for Complementary Medicine –Generalised Entanglement and New Experimental Support
Ana Borges Flores (1), Harald Walach (2)
(1) University of Edinburgh, Koestler Chair of Parapsychology, Department of Psychology, Edinburgh, UK
(2) University of Witten-Herdecke, Department of Psychology, Witten, Germany
Some years ago a new paradigmatic model was proposed that might be able to unite various experiences that are common in complementary and alternative medicine (Walach 2005). It is based on the new concept of a Generalised Quantum Theory (GQT) (Atmanspacher, Römer &amp; Walach 2000) that also predicts Generalised Entanglement (GET) correlations. Meanwhile there is experimental support for the model.
Method: A meta-experiment has been developed by Walter von Lucadou with three positive experimental realizations that has now been replicated independently two times. It uses a random number generator that drives a fractal display. Voluntary participants are seated in front of the computer with the instruction to “influence the direction the fractal grows or shrinks using their intention or will only”. An experiment consists of 9 runs with 3 different instructions to shrink or grow the fractal, or keep it stable. The experiment is moved forward by key-presses. Out of this set-up 5*9 (45) physical variables are created and 5*9 (45) psychological variables. These 45*45 variables are correlated across all experiments, yielding a correlation matrix with 2025 cells. The theoretical prediction is that there will be more correlations visible than expected by chance or in the control matrix, and that in replications the correlations will swap places across cells, but will, overall, stay significantly visible. A control matrix is also constructed out of an empty run of the system and the psychological variables of a predecessor experiment. The statistical evaluation follows a classical approach using the differences in the number of correlations in both matrices and calculating a z-score, and a Monte-Carlo-simulation using 10.000 simulated runs.
Results: Two independent experiments with 100 to 200 participants each have been conducted up to now, and a large multi-center experiment is under way. The two experiments confirm independently that in the experimental matrix there are more correlations than should be expected by chance or than there are in the control matrix. A more conservative simulation analysis confirms the results with z = 2.
Conclusion: Generalised Entanglement seems to be indeed a feature of reality, if suitable rituals for a closure of a system are chosen. This lines up with attempts by Beauvais to understand results of high dilution experiments.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</si>
  <si>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-cUk3S7QlsI</t>
  </si>
  <si>
    <t>https://youtu.be/56Mpg--qb68</t>
  </si>
  <si>
    <t>A Unified View of Mind, Matter, Space, and Time   Dr. Andrew Silverman</t>
  </si>
  <si>
    <t>“Here And Now” - Thoughts On A Unified View Of Space, Time, Mind And Matter | Andrew Silverman
We are all arguably 'here and now'. It is my contention that if we understand 'here and now' we will better understand Mind and the material Universe as well as the connection between the two.
Schrödinger (1) pointed out that "Mind is always NOW" (my emphasis). I will discuss how he derived from this the argument that mind is eternal and that at the fundamental level all Mind is One.
Professor Roger Penrose (2) has suggested that we will understand Consciousness better once we have arrived at a unification between Quantum Theory and Relativity.
Professor Lee Smolin (3) has pointed out that the Laws of Physics as currently understood don't imply in themselves either the existence of the 'Now' or what we experience as the 'flow' of time.
He also cautioned (3) against the logical flaws inherent in seeing space and time as a 'given'- as simply the 'when and where' of substance and events.
I suggest that in considering the relationship between these four concepts of space and time, mind and matter we would do well to acknowledge an 'elephant in the room'. If there is such a thing as freedom of will then this could perhaps be a clue to the nature and properties of all four. The role of consciousness in the ‘measurement’ problem of quantum theory is discussed particularly in the context of the ‘delayed choice’ experiment. It is suggested that if we may consider an explanation beyond materialism or dualism then it might be conceivable that mind and matter form part of a continuum with mind being the ‘prime mover’ and that considering certain characteristics of awareness and will as they relate to time, space and matter might enhance our understanding of humanity as sentient beings, of the nature of physical reality and our relation to it and to each other.
References
[1] Erwin Schrödinger: “What is Life?” Cambridge University Press 1944
[2] Roger Penrose: “The Emperor’s New Mind” Oxford University Press 1989 [3] Lee Smolin: “The Trouble with Physics” Penguin 2007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</si>
  <si>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56Mpg--qb68</t>
  </si>
  <si>
    <t>https://youtu.be/1tepx2LM3GQ</t>
  </si>
  <si>
    <t>Quantum Mechanics and Consciousness  A New Measurement   Bernard Haisch</t>
  </si>
  <si>
    <t>Quantum Mechanics and Consciousness: A New Measurement
Bernard Haisch
Calphysics Institute
In 1935 Einstein, Boris Podolsky and Nathan Rosen, published the now famous EPR paper that challenged the Heisenberg uncertainty principle: "Can Quantum Mechanical Description of Physical Reality Be Considered Complete?" They argued as follows. Assume that two identical particles, call them A and B, are initially at rest and that they are somehow then propelled in opposite directions. At a given instant, we can measure the position of particle A with perfect precision even according to the Heisenberg uncertainty principle, knowing that we thereby sacrifice any possibility of simultaneously measuring its velocity. Similarly, we can measure the velocity of particle B with perfect precision at that instant even according to the Heisenberg uncertainty principle, knowing that we thereby sacrifice any possibility of simultaneously measuring its position.
Owing to conservation of momentum, if the precisely measured position of A is x at a given instant in time, then the precise position of B must be –x at that time. Similarly, if the precisely measured velocity of B is v, then the precise velocity of A must be –v. We have seemingly succeeded in determining the precise velocity of A and the precise position of B without having had to measure these quantities. They can be inferred with perfect precision from the value of the other particle. Einstein believed that this thought experiment demonstrated that there were indeed precise values of position and velocity for each particle created at the outset of the experiment, not by subsequent observation, that could be determined in this indirect way.
In 1964 John Bell published his now famous inequality showing that a reformulation of the EPR experiment could be experimentally tested. In 1982 Alain Aspect carried out the Bell experiment and found that quantum physics was correct and Einstein wrong. Quantum properties are not real and hidden, but instead are created in the act of measurement.
In 2003, Nobel Laureate Anthony Leggett published a more rigorous version of the Bell experiment. A Leggett inequality experiment was carried out recently in the Institute for Quantum Optics and Quantum Information at the University of Vienna and published in Nature in April 2007. Reporting on this New Scientist said:
Their results, published in 2007, suggest "...that there is nothing inherently real about the properties of an object that we measure. In other words, measuring those properties is what brings them into existence." (New Scientist, 23 June 2007) Or as quantum researcher Vlatko Vedral of the University of Leeds puts it: "Rather than passively observing it, we in fact create reality."
Quantum mechanics is now telling us unambiguously that consciousness creates reality. And since quantum physics is at the root of everything, this has profound consequences for the interpretation of our own nature, the universe, and, yes, even why it may make more sense to trace everything back to a conscious intelligence rather than inanimate fields and forces.
Bernard Haisch, Ph.D., Calphysics Institute, is an astrophysicist and author of over 130 scientific publications. He served as a scientific editor of the Astrophysical Journal for ten years, and was Principal Investigator on several NASA research projects. After earning his Ph.D. from the University of Wisconsin in Madison, Haisch did postdoctoral research at the Joint Institute for Laboratory Astrophysics, University of Colorado at Boulder and the University of Utrecht, the Netherlands. His professional positions include Staff Scientist at the Lockheed Martin Solar and Astrophysics Laboratory; Deputy Director of the Center for Extreme Ultraviolet Astrophysics at the University of California, Berkeley; and Visiting Scientist at the Max-Planck-Institut fuer Extraterrestrische Physik in Garching, Germany. He was also Editor-in-Chief of the Journal of Scientific Exploration.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</si>
  <si>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1tepx2LM3GQ</t>
  </si>
  <si>
    <t>https://youtu.be/OqeBWr6s0Cs</t>
  </si>
  <si>
    <t>Non-Local Distant Interactions Between Biological Systems   Glen Rein</t>
  </si>
  <si>
    <t>Non-Local Distant Interactions Between Biological Systems
Glen Rein
Anomalous non-local interactions between biological systems cannot be explained by any existing scientific traditional paradigm. New experimental data clearly indicate that bio-information can be transferred (via coherent light) between two biological systems.
Experimental evidence is now available demonstrating the macroscopic quantum properties of biological systems including coherent excitations, quantum coherence, quantum tunneling and single-photon phenomenon. Non-local interactions between humans has been demonstrated clinically using intercessory prayer and healing at a distance. At the cellular level, new data indicates that light can carry bio-information between cellular systems. Garieaev demonstrated that a laser, passed through a salamander embryo, could carry genetic bio-information and deliver it to a frog embryo. DNA in the frog embryo could decode this information and use it to mature into a salamander. Around the same time, the author did a similar experiment, except used a chemical drug as the source of information. In these experiments, a laser was passed over powdered MAO inhibitor and projected onto nerve cells in tissue culture. Although the unmodulated laser had no effect on MAO enzyme activity when measured in the treated cells, a modulated laser did in fact alter the enzyme activity. However, the net effect was not to inhibit the enzyme, but to increase its activity. Thus the information carried by the laser did not duplicate the drug, but produced the opposite, homeopathic effect on the enzyme. More recently Sargsyan extended both of these studies using a Bioscope device which utilizes light reflected at a glass surface with a black paper backing. When a biological system is placed l5 mm away from the far side of the reflecting surface, bio-information is transferred and carried by the light. Using a photodiode to measuring the fluctuations in the intensity of the modulated light, Sargsyan obtained frequency information about the original biological system. The results suggest the presence of a quantum holographic energy/information system, which underlies/permeates all matter.
These anomalous results can be readily explained if we consider distant communication between two biological systems as a coherent interaction between two quantum systems. Accordingly, several theoretical models have been proposed based on the quantum properties of biological systems. These involve quantum entangelment, quantum superposition and the spontaneous collapse of the wave function. It is proposed here, that quantum fields are emitted and detected by each quantum system which carry and transfer quantum information between biological systems.
Glen Rein has a PhD in biochemistry, was an Assistant Professor at Mt. Sinai Med School &amp; didproduct development in a Fortune 500 Company for 14 years. Currently doing contract and original biomedical/biophysics research under Quandum Biology Res Lab. 
Recorded at the 30th annual SSE Conference in 2011 at the Millennium Harvest House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</si>
  <si>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OqeBWr6s0Cs</t>
  </si>
  <si>
    <t>https://youtu.be/2c6wiKXAWLU</t>
  </si>
  <si>
    <t>Implications of the Many Interacting Worlds Model of the Multiverse   Simeon Hein</t>
  </si>
  <si>
    <t>Implications of the Many Interacting Worlds Model of the Multiverse for Our Ideas about Human Personality Structure, Channeling, and Creativity
Simeon Hein
The Many Interacting Worlds model (MIW) suggests that all quantum phenomena are the outcomes of interacting parallel realities within a larger multiverse. While Hugh Everett’s Many Worlds Interpretation (MWI) does not allow for different world’s branches to interact, MIW starts from the idea that a near infinite number of parallel worlds already exist, interact very slightly, and produce what appear to be quantum wave mechanics in our world. What we perceive as quantum entanglement and particle/wave duality are the result of interference patterns produced by interacting parallel realities. MIW computer simulations show that a minimum of 41 repulsive parallel realities per electron are sufficient to create many quantum phenomena observed in our world.
Thus, the MIW model also implies that, what would appear as personality disorders, mental disturbances, or even some inexplicable “paranormal” phenomena, could actually be expected localized outcomes of the dynamics of such a multiverse structure. In this model macroscopic, seemingly non-local “action at distance” might be the result of local multiverse dynamics. We would also expect that a small proportion of the human population would experience such interactions. These individuals could be recognized for their creativity and problem solving abilities. In other people, this would be diagnosed as multiple personalities, now known as Disassociate Identity Disorder (DID). A specific aspect of this is the activity known as channeling along with the sometimes extreme physiological changes that accompany individuals in the channeling state such as changes in eyesight, heart rate, or brain-wave frequency. Similarly, the different personalities associated with someone diagnosed with DID often have specific allergies or diseases. However, the underlying principles would be the same for all these phenomena: coherent, resonant interactions with parallel realities.
Bio: Dr. Simeon Hein has a Ph.D. in sociology and is director of the non-profit Institute for Resonance (InstituteforResonance.org) located in Boulder, Colorado where he teaches resonant viewing and leads crop circle tours in the UK. He most recent book is Black Swan Ghosts: A sociologist encounters witnesses to unexplained aerial craft, their occupants, and other elements of the multiverse.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</si>
  <si>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2c6wiKXAWLU</t>
  </si>
  <si>
    <t>https://youtu.be/84SxEaDHppk</t>
  </si>
  <si>
    <t>A Model to Explain Unusual Consciousness Phenomena   Charles Lear</t>
  </si>
  <si>
    <t>Evidence for and Model to Explain Unusual Consciousness Phenomena
Charles Lear
Applied Physics Laboratory, John Hopkins University 
It is clear that unusual consciousness phenomena such as near-death out-of-body experiences (OBEs), reincarnation remembrances of children, and strange psychophysiological phenomena such as the placebo effect and stigmata cannot be explained with existing scientific theories and concepts. They provide strong evidence for the existence of mechanisms not included within our current mainstream-scientific worldview and theories. I hypothesize that the “mechanism” through which these strange phenomena can occur is the human subtle-energy system with its multiple, interpenetrating subtle dimensional bodies.
First consider the scope of the evidence. Cumulative evidence for the reality of NDEs and children who remember their immediate past lives has been well documented in JSE publications and books. Recently, Edward and Emily Kelly with their coauthors produced a huge book, Irreducible Minds, in which they document the full spectrum of other unusual mind-body phenomena. To their treatment, I would add the amazing descriptions from thousands of between-lives regression cases of souls (nonphysical consciousness) in a spiritual realm that are almost in complete alignment with rich NDE accounts. I consider the cumulative accounts from both these sources provide us with a preliminary outline of this realms sociology.
As the Kellys emphasize in their book, mainstream psychology and medical sciences with their mechanistic view of life deny the reality of these phenomena. They write that an important step in the expansion of science is the development of models explaining how these unusual phenomena can be occurring. In discussion stigmata, Emily Kelly quotes two researchers about the specific processes required to create this phenomena:
• Are . . . a mystery of the profoundest sort, with all sorts of implications for the so-called mind- body problem
• [require a] “kind of superintelligence”
In my research for possible explanations, I found that the human subtle-energy system with its multiple, interpenetrating subtle-energy bodies provides the elements that can explain all of the unusual phenomena.
In this model, the etheric subtle body operates similar to a “computer program” directing the development, and maintenance of the physical body plus its response to external and internal stimuli. It is affected (programmed) by human emotions and beliefs present in the second and third bodies respectively—providing answers to the “how” of unusual psychophysical (mind-body) phenomenon such as stigmata.
This distributed, nonphysical model of consciousness (mind) is how all the near-death OBEs of our human consciousness can occur in both earth and nonearthly realms. The concept of a nonphysical, holographic distributed mind can also explain the accounts of the donor’s memories and personality traits being transplanted in some organ-replacement surgeries.
Lastly, I want to mention the strange phenomenon that Walter Semkiw has discovered in the similarity of physical appearances and personality traits between present-day individuals and their past-life humans. The human subtle body model with its spiritual-plane bodies provides the input to explain this and many other anomalies.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</si>
  <si>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84SxEaDHppk</t>
  </si>
  <si>
    <t>https://youtu.be/QjyMw7fZUiE</t>
  </si>
  <si>
    <t>Relational Collapse in Quantum Mechanics    Sky Nelson</t>
  </si>
  <si>
    <t>Demonstrating the Necessity of Relational Collapse in Viable Interpretations of Quantum Mechanics
Sky Nelson, PhD 
Independent Researcher in Physics
Wikipedia lists fourteen different “interpretations” of quantum mechanics, all based upon (mostly) the same mathematical axioms. A major unresolved problem in physics is to provide a rigorous reason for choosing one interpretation over the others. This paper shows that any quantum theory which is to be compatible with the basic postulates of special relativity must contain relational collapse of the wavefunction. This effectively rules out about half of the available options, including, notably, the Von Neumann and Copenhagen Interpretations.
Quantum theory limits what we are allowed to say about the “true” state of a quantum system if that system is unobserved. But special relativity relies fundamentally on a universal assumption about what a light particle is doing at ALL times (namely, traveling at speed c relative to any inertial observer, regardless of being observed). This fundamental conceptual gap between the theories is the starting point of the proof.
In resolving this impasse we show that the existence of light (and hence space and time) is not continuous. Since time dilation and length contraction become infinite for a photon, light can have no temporal or spatial interactions (Δt’ = 0, Δx’ = 0). To describe an interaction, the principle of simultaneity can be applied between an inertial observer and a light particle. Although light would register no separation between events, the Lorentz transform implies that the inertial observer measures a separation between those same events of exactly Δt = ΔL/c, a light-like separation. In other words, although light has no passage of time or space itself, light will always be measured by an observer at a position and time exactly as if it had travelled at speed c continuously through the medium. This fits nicely within the limitations set above by quantum mechanics, and leads to the necessary conclusion of relative states.
The author’s preferred interpretations of relational quantum mechanics and consistent histories quantum mechanics will be discussed. It will be pointed out that the relative state interpretation that is proven here is far more friendly to the possible existence of consciousness than its competing interpretations.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</si>
  <si>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QjyMw7fZUiE</t>
  </si>
  <si>
    <t>2019 03 22</t>
  </si>
  <si>
    <t>https://youtu.be/1AUmlUqwbb8</t>
  </si>
  <si>
    <t>New Mind-Matter Interaction Experiments Involving Light   Dean Radin</t>
  </si>
  <si>
    <t>Many types of physical systems have been used in experiments investigating mind-matter interactions (MMI). A smaller number of studies have used light as the target of mental influence. Studies involving light are especially useful for studying MMI because light reveals behavior that is distinctively quantum in nature. In particular, it displays wave- like or particle-like behavior depending on how the light is observed. In physics, “observation” is generally regarded as an irreversible amplification of a microscopic event, but there are other forms of observation, including subjective awareness. This observation-dependent effect provides a unique opportunity for studying the meaning of observation and the possible role of consciousness in the physical world.
This talk briefly reviews the relevant literature on MMI experiments using optical systems. Then it focuses on a series of 15 experiments conducted in our laboratory over the past 5 years, all involving optical interferometers. The first study involved a Michelson interferometer, the next ten used a continuous beam Young-style double-slit interferometer, and the last four involved a single-photon double-slit system. The cumulative evidence from these studies suggests that mental attention acts in a manner analogous to an inefficient physical detector; that is, when the detector is operating it causes light to slightly shift from wave- to particle-like behavior. But unlike a physical detector, the mind has the capacity to turn this "detector" on or off through the modulation and direction of attention. I will speculate on this and other interpretations of
the experimental results.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</si>
  <si>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1AUmlUqwbb8</t>
  </si>
  <si>
    <t>https://youtu.be/JzZqf2N0PyI</t>
  </si>
  <si>
    <t>Healing, Biophotons, and PK at the Rhine Research Center   John G. Kruth</t>
  </si>
  <si>
    <t>The Rhine Research Center has been known for decades for laboratory research on ESP. In the past few years, the Rhine has been fostering a community of energy healers, examining the effects of biophotons, and studying some special PK practitioners. Is healing the result of biophotons? Are healers able to demonstrate PK? How are healing, PK, and biophotons related? There are many ideas and theories about healing and PK, and the Rhine lab is examining these relationships using controlled studies.
The Executive Director of the Rhine, John G. Kruth, discusses the current research projects at the Rhine and talk about the relationship between healing, PK, and biophotons.
John G. Kruth is the Executive Director of the Rhine Research Center and the Education Director and Founder of the Rhine Education Center. He has studied parapsychology and psi informally for over 35 years, and has been a member of the Rhine Research Team since 2009. His research interests include methods of healing, intentional and unintentional PK, the effects of psi on the body and the environment, and the use of qualitative analysis methods to better understand the experience of people who have psi experiences.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</si>
  <si>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JzZqf2N0PyI</t>
  </si>
  <si>
    <t>https://youtu.be/2o5q1hcp3Xg</t>
  </si>
  <si>
    <t>REG Project and the Web Model of Mind   Herb Mertz</t>
  </si>
  <si>
    <t>This presentation describes a long-term research project to personally “access the exceptional and experience the extraordinary” using a random event generator (REG). The REG outputs a stream of random one and zero bits, and the goal is to use the mind to produce a skewed distribution of bits coming out of the device (e.g. more ones than zeros). The project was a single study design with me as both subject and experimenter. The objectives were 1) to succeed in affecting the output of the device using PK to a highly significant level, and in the process 2) begin to understand how the effect might work.
While engaged in the REG process, which took over 10 years, I logged on the order of 10,000 hours of “training time” and I wrote over 2200 pages of notes cataloging experiences and mental states. The project focused on states of mind that were correlated with moments of greater REG output success, as well as those correlated with greater negative results. The data set included the four formal studies which taken together included over 5.5 million trials. The final Z-score of the combined studies was 4.86, or odds of 1.7 million to one of being chance. As in previous REG studies, however, this significance was achieved with many trials giving a small absolute percentage deviation from the chance expectation of 50%.
The presentation will explain some of the experiences that involve very clear and distinct states of mind in relation to REG output. It puts forward a general model of consciousness, which accounts for “beginners luck” and the decline effect, as well as a theory-based analysis of why the process seems be easy at certain times and hard at others. An argument is put forward that in the future anomalies research should be focused on how the structure of the mind seeks to minimize direct outside influence rather than accentuate it. The mind creates a barrier or membrane of “meaning” to keep itself from diffusion into a collective space. The model proposed is nominally called the “associative web model of mind” and has elements of both Tononi’s Integrated Information Theory and Wheeler’s concept of meaning in the quantum measurement process.
Herb Mertz
Psyleron, Inc., 
Princeton, NJ, USA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</si>
  <si>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2o5q1hcp3Xg</t>
  </si>
  <si>
    <t>https://youtu.be/XCNbl7U02Fk</t>
  </si>
  <si>
    <t>Physiological Correlates of Psi Phenomena Pilot Study of EEG and PK   W.J. Ross Dunseath</t>
  </si>
  <si>
    <t>One area of study at the Westphal Neuroimaging Lab is the acquisition of physiological data corresponding to psi events. Despite the fact that psi itself does not appear to be a brain process, or explainable in classical-physics terms, there is every reason to suppose that its expressions depend upon conditions in the body and especially in the brain. It is known, for example, that spontaneous psi experiences occur disproportionately in dreams and hypnagogic or twilight-zone states, and in various other altered states of consciousness (Kelly &amp; Locke, 1981). We hypothesize that neuroimaging studies of performance in controlled psi tasks by subjects preselected for ability to succeed at those tasks or to enter the relevant states will reveal more detailed correlations of this sort.
Data collection for a pilot study pairing high density (32–128 channels) EEG with electronic PK sensors especially adapted for use in physiological studies was recently completed and data analysis is underway. Although one type of sensor was the main focus of the study, data was gathered from several other sensors as well, including a 3-axis magnetometer, Geiger Counter, force detector, temperature sensor, RNG, and an array of resistors. The study used a computer-controlled protocol of timed trials paced by audio commands, with audio feedback on the state of the target sensor provided at the end of each PK trial. Sixty-eight experiments with human participants were run, with a total of seven significant outcomes. Five of these had p-values less than 0.025, yielding p = 0.029 overall for the series. In contrast, no significant outcomes were ob- served in twenty-five experiments run without human participants. Preliminary results in EEG show differences between PK and rest conditions in EEG power spectra, but most of the analysis remains to be done at the time of this writing. 
W.J. Ross Dunseath, Ph.D., is Co-director with Edward Kelly of the Westphal Neuroimaging Laboratory, under the auspices of Cedar Creek Institute and the Division of Perceptual Studies at the University of Virginia. He has long collaborated with Edward Kelly in both psi and neurophysiology research, including the use of high- resolution EEG and fMRI techniques to investigate adaptation of human somatosensory cortex to natural tactile stimuli. A by-product of that collaboration was his development of the world’s first truly fMRI-compatible EEG system.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</si>
  <si>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XCNbl7U02Fk</t>
  </si>
  <si>
    <t>https://youtu.be/5LITUS9g4KA</t>
  </si>
  <si>
    <t>A Multi-Frequency Replication of the MegaREG Experiments   Keith Alexander</t>
  </si>
  <si>
    <t>The MegaREG set of experiments run by the Princeton Engineering Anomalies Research (PEAR) group prior to 2004, found that the response to human intention was positive when the Random Event Generator (REG) bit rate was 200 bits per trial, but negative when the bit rate was 2 million bits per trial. This reversal of the influence could not be explained with the existing theories of psi influence, and for several reasons this avenue of investigation was terminated. Given that this effect might represent a clue to the underlying structure of mind over matter influence, the current study set about replicating and extending the MegaREG experiments by examining the influence of human intention over a range of 10 different frequencies from 200 bits per second to 16 million bits per second, on a new, purpose-built REG machine. The study used commercially available REG’s, covered 127 series of 1000 trials, and was undertaken by 5 operators over a period of 18 months, following protocols largely similar to those of the PEAR study. The results overall indicated no consistent variation of influence with frequency, though individual performances appeared to show idiosyncratic frequency effects at levels just over statistical significance.
In line with the conference theme of expanding the boundaries of science, the discussion extends beyond the findings of this particular study to examine theoretical models potentially most suited to describing the type of influence exhibited in this experiment, and to suggest methods of validating these models.
Bio: After starting out as a school teacher Keith Alexander did an engineering degree and PhD at University of Canterbury. He then worked in an engineering consultancy in Auckland for 6 years, married, then returned to Christchurch to manage the design section at Hamilton Jet. He moved over to the University in 1996. Currently a Professor in Mechanical Engineering, he teaches Mechanical Engineering Design and Product Innovation. He has become known as the inventor of the Springfree Trampoline, a product he commercialised through the University, and which was awarded Child Product of the Year 2010 in USA. He has a variety of patents and research interests including unconventional water craft and flying machines. He has been putting energy into the development of safety standards for trampolines in the USA, Australia, Europe and New Zealand.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</si>
  <si>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5LITUS9g4KA</t>
  </si>
  <si>
    <t>https://youtu.be/au6RBsGye_Q</t>
  </si>
  <si>
    <t>New Perspectives on the PseudoREG  Feasibility and Implications   Brennan Kersgaard</t>
  </si>
  <si>
    <t>Young Investigators Prize Submission
The present study seeks to reach a more in-depth understanding of pseudoREG operation with an emphasis on feasibility, an elucidation of the relevant psychological parameters, as well as the role of run length on effect size. Many important philosophical, technical and theoretical questions are raised by the present study. Of central importance to all three of the parameters listed above, the present study will address the very important question of whether it is the source of the randomness which matters most or the belief and expectations of the operator regarding said source. Three experimental conditions are utilized to best answer these questions. The first condition, which serves to address the role of belief in successful operation, consists of a single-operator database in which data are generated from a pseudorandom source but the operator is under the false belief that the data is from a truly random, microelectronic noise source. The final two conditions are meant to provide a more general understanding of how the effect is manifested and differ only by the run lengths used. One condition utilizes the 100- trial run length while the other utilizes the 1000-trial run length. A comparison of these two conditions could help us understand if the effect manifests itself only at the initialization of each run or if the situation is more complex. The investigation of PseudoREGs is crucial for many reasons, understanding them better will shed much light on the entire repertoire of experimental apparata developed by the Princeton Engineering Anomalies Research laboratory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</si>
  <si>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au6RBsGye_Q</t>
  </si>
  <si>
    <t>https://youtu.be/uUsM8esSwHE</t>
  </si>
  <si>
    <t>The Human Mind as Models and Moments   Herb Mertz</t>
  </si>
  <si>
    <t>The Human Mind as Models and Moments
Herb Mertz
To expand the boundaries of science, we must call into question the completeness of the basic methodology used today in scientific research. The current methodology largely accounts for only one of the two fundamental classes of natural phenomena. It currently addresses equilibrium states of nature and trends toward these equilibrium states. This approach allows for the development of reliable mechanisms and technologies stemming from physical phenomena. But it largely fails to address is the individual actions of complex systems that move away from equilibrium, such as Prigogine’s dissipative structures (like hurricanes and Benard cells) and much biological activity including the time-evolution of brain states and mind states.
These two classes of phenomena—movements toward equilibrium and movements away from it—can be given the respective names, models and moments. Models describe of average values in nature that represent reproducible and reliable phenomena. It is what we mean when we say that science creates models. Moments on the other hand are individual events that must be looked at individually in both time and space. Moments never occur or reproduce in exactly the same way, and their trend values are uncertain and outcomes probabilistic. The reticence of science to embrace the class of phenomena is because their behaviors are inherently unpredictable (by definition), and thus not amenable to normal modeling. Human minds, however, can be shown to exhibit both model and moment behavior, and unless we examine both we cannot fully understand human activity. Further, and most important here, this framework allows us to begin understanding the nature and character of anomalous events produced by the human mind.
In this presentation, I show how the structure of mind can be set in the above framework so as to explain results seen in random event generator (REG) studies. In my own long-term use of the REG, I have been able to watch my own mind as it engages in real-time experience, and develop a model of the structure of these activities. That is, rather than model the nature of moment events directly—which cannot be done as their outcomes are inherently uncertain—this process models the structure that underlies their activity.
Bio: Herb Mertz is a graduate of Princeton University with a degree in mechanical engineering. He was a long-time associate of the PEAR lab in Princeton, and co-founder of Psyleron, Inc., a company that make REG-based devices for research and personal exploration of the PK effect.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</si>
  <si>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uUsM8esSwHE</t>
  </si>
  <si>
    <t>https://youtu.be/vhKLVBGTnHs</t>
  </si>
  <si>
    <t>Group and Mass Consciousness at Work   Roger Nelson</t>
  </si>
  <si>
    <t>Effects of Interconnection: Group and Mass Consciousness at Work
Roger Nelson
Global Consciousness Project
Princeton, New Jersey 
In the early 1990s the PEAR lab developed random event generator (REG) technology to record data outside the lab in field studies of groups. Departures from expectation were found, and they were linked with situations characterized by group resonance or coherence. Data collected during deeply engaging rituals, concerts, and creative activities showed deviations, while data collected in mundane or chaotic situations did not.
These field experiments raised more questions. What if we used multiple REGs, and what if they were widely separated? The newly coalescing Internet created the means to build a globe-spanning network of REGs, while instantaneous news ensured synchronous reactions to major events. We could ask whether mass consciousness might be reflected in correlated REG behavior. Would shared emotional responses to a devastating earthquake produce effects? Or the world shaking 9/11 terrorist at- tacks? What about the passions of a billion World Cup fans? Could the shared joy of great celebrations evoke changes in the random behavior of our instruments? All these questions and more became the subject of the Global Consciousness Project, which is now nearly old enough to vote at 17 years and counting.
We have accumulated a seven-sigma deviation in answer to our basic question: Is there structure in random data during periods of shared attention to global events? The odds against chance are trillions to one, but beyond that, secondary analysis shows further structure. The findings suggest deep unconscious connections among humans that may be the source of correlations we find in otherwise random data. There are competing explanations for our anomalous results, but it is notable that an interconnected humanity is consonant with both ancient and modern ideas of unity and oneness.
These subtle indications of mind-to-mind connections bear a profound and timely message. Without effort we come together and we become one during a great tragedy or celebration, and in so doing we change the physical world. What might we accomplish if we deliberately interconnect and work to become an effective global consciousness?
Roger Nelson is the founder and director of the Global Consciousness Project, an international collaboration of scientists, artists, and others interested in the extraordinary aspects of human consciousness. He coordinated research in the Princeton Engineering Anomalies Research (PEAR) laboratory at Princeton University for more than 20 years.
Recorded at the 34th annual SSE Conference  in 2015 at the Hilton Washington DC/Rockville hotel.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</si>
  <si>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vhKLVBGTnHs</t>
  </si>
  <si>
    <t>https://youtu.be/sNhiu0ztdJI</t>
  </si>
  <si>
    <t>Reliability of RNG Outputs during Movie-Viewing Field Experiments   Takeshi Shimizu</t>
  </si>
  <si>
    <t>Reliability of RNG Outputs during Movie-Viewing Field Experiments
Takeshi Shimizu*, Kitaro Yamamoto &amp; Masato Ishikawa 
Meiji University, Japan
It has been reported that random number generator (RNG) outputs during coherent events are influenced by field consciousness and that this is reflected in anomalous statistical biases. Despite this finding, little is known about their reliability. A generalization study (G study) would be expected to show the ability to measure micro-psychokinesis (micro-PK) during field RNG studies on the assumption that RNG outputs can sense field consciousness. To explore the issue, the current study calculated intraclass correlation (ICC), using data from our previously published studies that had been obtained during the screening, in theaters. Results found the Psyleron RNG produced relatively high ICCs during 1,024-second intervals of both K-ON! and Zang-e, whereas no positive ICCs were associated with the other RNGs. Additionally, higher ICCs seemed to be correlated with repeated viewings. Psyleron might have detected audience consciousness, as it relied on longer spans of outputs. This issue warrants further examination.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</si>
  <si>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sNhiu0ztdJI</t>
  </si>
  <si>
    <t>https://youtu.be/nNgmKzKPfyE</t>
  </si>
  <si>
    <t>Was It an Illusion  Quantitative Analysis of an Instance of Spoon Bending   Willem H. van den Berg</t>
  </si>
  <si>
    <t>Was It an Illusion? Quantitative Analysis of an Instance of Spoon Bending [SSE]
Willem H. van den Berg
Howard, Pennsylvania, USA
There are many entertainers who use sleight of hand or specially prepared trick cutlery to give the appearance of psychokinetic metal bending. However, there are some who seem to have a genuine psychic ability in this regard, and furthermore there are reports of many inexperienced people acquiring this ability when appropriately coached.
In an effort to determine with certainty whether metal bending by intention alone is possible, one instance of spoon bending was analyzed quantitatively. A stainless steel spoon purchased from a restaurant supply company was marked to guard against substitution and given to a professional “mentalist” for bending. A close range video recording- was made of the spoon during the entire time it was handled by the mentalist.
At first the spoon was bent in half about an axis perpendicular to the long axis of the spoon. This was accompanied by several flourishes of the mentalist’s hands, during which one might argue that extremely deft sleight of hand had caused the bending.
Next the mentalist used obvious muscular force to re-straighten the spoon. Then he wrapped the fingers of one hand around the handle of the spoon and held the other hand about 3—5 cm away from the protruding bowl of the spoon. When the bowl had rotated 180 degrees about the long axis of the spoon (without the handle rotating), he relinquished the spoon thus permanently deformed.
Although it appeared that this twisting occurred without the application of any mechanical torque, it must be asked whether the mentalist had surreptitiously caused the 180 degree rotation while straightening the spoon. Furthermore, it is possible that the prior bending and re-straightening of the spoon might have weakened the metal. To investigate these possibilities, the following experiment was conducted on an identical spoon to which a bolt was welded so that a torque wrench could be applied. After bending in half and then re-straightening the spoon, it was found that a torque of over 20 inch-pounds (2.26 newton-meters) was required to rotate the bowl of the spoon as described above. However, the maximum torque that could be exerted by this author (an adult man) using both hands was less than4 inch-pounds (0.45 newton-meters). When this bare-hands torque was applied, the spoon bent a few degrees but then snapped back to its original conformation. In fact, nearly 20 inch-pounds could be exerted without permanently deforming the metal.
These results strongly suggest that human intention is sometimes capable of permanently deforming steel without application of mechanical force or heat.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</si>
  <si>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nNgmKzKPfyE</t>
  </si>
  <si>
    <t>https://youtu.be/JpGXD0A4l7w</t>
  </si>
  <si>
    <t>Examining Experimenter Effects in Investigations of Psychokinesis   Mark Boccuzzi</t>
  </si>
  <si>
    <t>When designing experimental methodologies and analyzing study results, it is important to keep in mind the potential impact of the experimenter’s consciousness. These effects may result from conscious intention or subconscious desire (the latter of which may oppose the former). This presentation aims to explore the methods and outcomes from three different experiments varying in experimenter belief, desire, and intention. 
In the first experiment, the output from a random event generator (REG) is collected during forty 30-second trials. Each trial has an overall result of either ‘high’ (more ones than zeros) or ‘low’ (more zeros than ones). Software was developed to generate a hidden file containing a list of success criteria (i.e., high or low) for each of the 40 trials. With no outside influence, 50% of the listed criteria should match the outcomes for the respective trials. What happens, though, when the experimenter---who strongly believes in the effect of his consciousness on the outcome---sets the generalized intention that “the experiment is successful”? 
The second experiment uses no electronic equipment and examines macro-psychokinesis in the form of changes in air pressure by employing an air-tight chamber (roughly 1 cubic ft.), the opening of which is tightly fitted with a latex membrane. A small optical mirror is affixed to the membrane so that changes in air pressure within the chamber affect the orientation of the mirror. A tripod mounted laser is aimed at the mirror so that the beam reflects to a target roughly 10 feet away and any movement of the membrane due to changes in air pressure can be determined by the shift in the beam visible on the target. In this case, the experimenter does not believe that his consciousness can alter air pressure, but he has confidence that deceased people or other non-physical consciousnesses might be able to cause changes.
Will there be a difference between the distance the beam moves during control sessions and sessions in which the experimenter invites the pressure to change? In the third experiment, a target area is designated in a darkened room and bisected with a laser light source. Deceased individuals are invited to attempt to “push” more ambient dust into the visible beam during active periods of data collection. The numbers and position of highlighted airborne particulates are tracked and quantified: digital images of the target area are captured using extended exposures from a remotely triggered, tripod-mounted digital camera and the resulting images from active and control sessions are analyzed using particle analysis software. Will more dust enter the beam during active periods? The data collected to date, conclusions drawn, potential implications, limitations, and value of these research protocols will be discussed.
Mark Boccuzzi, researcher and Director of Operations at the Windbridge Institute for Applied Research in Human Potential, is currently an associate member of the Parapsychological Association. Mark’s research interests include intuition, animal psi, applied psychokinesis, photographic anomalies, distant mental interactions on living systems (DMILS), and instrumental transcommunication (ITC). He is the recipient of a 2011-2012 research grant from the Helene Reeder Memorial Fund for Research into Life after Death for a project titled “Invited Ostensible Discarnate Interactions with Electronic Equipment” and he has served as a researcher on two Windbridge Institute projects funded by the Bial Foundation. Mark’s research has been presented at the Toward a Science of Consciousness and the International Society for the Study of Subtle Energies and Energy Medicine (ISSSEEM) conferences and has been accepted for publication in the Journal of Scientific Exploration.
Recorded at the 30th annual SSE Conference in 2011 at the Millennium Harvest House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</si>
  <si>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JpGXD0A4l7w</t>
  </si>
  <si>
    <t>2019 03 11</t>
  </si>
  <si>
    <t>https://youtu.be/lE0edf4ID-U</t>
  </si>
  <si>
    <t>fMRI and EEG Evidence of Correlated Brain Signals Between Isolated Subjects   Todd Richards</t>
  </si>
  <si>
    <t>Functional Magnetic Resonance Imaging and Electroencephalographic Evidence of Correlated Brain Signals Between Physically and Sensory Isolated Subjects
Todd Richards
University of Washington
Studies reporting the existence of anomalous correlated brain signals in pairs of physically and sensory isolated humans have appeared scarcely but consistently in the scientific literature for the last 40 years. We present evidence that Functional MRI and electroencephalographic (EEG) methods can be used to measure correlated brain signals between individuals who are physically isolated but who are "connected".
In one of our studies, eleven healers sent forms of distant intentionality (DI) that related to their own healing practices at random intervals to the recipient who was in the fMRI scanner. Significant differences in brain signal between experimental (send) and control (no send) procedures were found (p _ 0.000127). Areas activated during the experimental procedures included the anterior and middle cingulate area, precuneus, and frontal area. It was concluded that instructions to a healer to make an intentional connection with a sensory isolated person can be correlated to changes in brain function of that individual.
Dr. Todd Richards is professor of radiology at the University of Washington. He performs neuron-imaging research related to consciousness, learning disabilities, pain, and chemical abnormalities in the brain. He teaches classes in advanced MR imaging techniques such as functional brain imaging, diffusion tensor imaging, perfusion imaging, and MR spectroscopic imaging.
Recorded at the 27th annual SSE Conference in 2008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</si>
  <si>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lE0edf4ID-U</t>
  </si>
  <si>
    <t>https://youtu.be/ciY5WP463Xk</t>
  </si>
  <si>
    <t>Anomalous Random Number Generator Output During Healing   Takeshi Shimizu</t>
  </si>
  <si>
    <t>Examination of Random Number Generator output during non-contact Healing and macro psychokinesis
Shimizu, T. &amp; Kokubo, H.
Using expert healers as participants, recent experiments by Kokubo et al. (2010, 2011, 2012, and 2013) reported that non-contact healers exhibited good healing effects using pieces of plants as biosensors. Notably their effects were measured by gas or fluorescence emissions from pieces of cucumber, showing a distribution of bio-psychokinetic (PK) effects, not only for the nearest target in front of the participant, but also other targets set within around a few meters around the participant. These results showed high reproducibility. If these kinds of healing energy are distributed around healers without their awareness, we can consider that biosensors and Random Number Generators can be used as detectors of these anomalistic phenomena; as sensors of field consciousness.
A Random Number Generator (RNG) is an instrument that produces bit sequences (0 or 1) at high speed through physical means. Many previous studies for PK or field consciousness have reported that these RNG outputs become statistically biased under certain circumstances. In case of typical PK experiments, one of the most important factors is the intent of the participant, whereas field RNG studies have demonstrated statistical biases in the absence of anyone who might intend to influence the output of the RNG or in the presence of subjects who are unaware or have no knowledge about the presence of the RNG. In any case, these kinds of anomalies can be interpreted as the consequence of micro PK.
The purpose of the current study was to examine possibility that RNG outputs would be affected by experimental PK tasks. To this end, we employed two PK tasks. The first was the bio-PK task designed by Kokubo et al., in which participants would try to heal cucumber pieces. The other involved a varying weight task using metal nails. While the participants’ attention would be focused on the targets (sensor) alone, we hypothesized that the output of the RNG, which were not known to be located near the participant, would be influenced by a certain state of consciousness if the energy affected space entropy without specific intent.
Results found no biases in the RNG outputs during the PK tasks. Unfortunately, the findings did not support our hypothesis. Although the current analysis focused on the value of the end event, it may be easier to observe bias if we focus on all the processes of the SS transition for each period. The results were different between healers. An RNG outputs showed an increase of variance over all periods in the nail-weight increasing task, whereas another results of the weight decrease task showed small variances over all intervals. Since this was a pilot study, the sample size was not sufficient. When we consider that the wavelet was not able to detect any difference, the current results suggest that anomalies of RNG are not merely physical signals, but need to be explained by other frameworks.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</si>
  <si>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ciY5WP463Xk</t>
  </si>
  <si>
    <t>https://youtu.be/Hp-x4NigzNU</t>
  </si>
  <si>
    <t>Replications of Banana Mummification Experiments   Bill Bengston</t>
  </si>
  <si>
    <t>Gone Bananas: Some Replications and Extensions of Bernard Grad’s Banana Mummification Experiments
Bill Bengston (speaker) and Don Murphy
Bernard Grad, arguably the father of modern healing research, discovered that some individuals could mummify bananas using techniques analogous to laying-on of hands. When successfully “treated,” picked bananas appear to bypass normal autolytic stages, accelerated weight loss relative to controls, and finally hardening to a permanent state of mummification.
We have done more than four dozen replications, testing conditions well beyond those attempted by Grad. We suggest that a single event leads to a cascade effect, altering the production or reception of ethylene (a plant hormone key to banana ripening) and amylase (responsible for conversion of starch to sugar during ripening), as well as modifying conversion of protopectin to soluble pectin.
Among our findings: mummification is contact dependent (different from “normal” hands-on healing data); takes place without regard to the intent or mental focus of the healer; is blocked with plastic and copper foil; cannot be done through healing surrogates (e.g. cotton); is dose dependent. Resonant bonding with controls may be occurring, though it is not consistent.
With further work, the physiology of this form of banana mummification can be clarified. The phenomenon may provide some clues to understanding patterns of anomalous healing.
Recorded at the 33rd annual SSE Conference  in 2014 at the Hyatt Regency San Francisco Airport,
Burlingame, California,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</si>
  <si>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Hp-x4NigzNU</t>
  </si>
  <si>
    <t>https://youtu.be/ORh_OhgO7Xg</t>
  </si>
  <si>
    <t xml:space="preserve">Energy Healing - The  Envelope Experiments </t>
  </si>
  <si>
    <t>Another Envelope Experiment with the Bengston Method of Energy Healing: New Answers, More Questions 
by Vernon Nicolas &amp; Bernadette Doran
William Bengston conducted an “envelope experiment” to determine if a recipient’s need catalyzes a healing response in a therapist, even without conscious awareness about the recipient.
Previous research with Bengston demonstrated fMRI brain scans exhibit “on” and “off” states of healing. As he entered an enclosed MRI for measurement, different sealed envelopes were placed in Bengston’s left hand, some empty and others containing pictures and hair samples of animals with cancer. Despite no conscious knowledge of the contents within each envelope on Bengston’s part, the fMRI scans revealed two distinct patterns: the presence of a healing state when Bengston held the animal sample envelopes and the absence of a healing state when he held empty ones.
A similar experiment was conducted to identify an unconscious provocation of a healing response. However, Gas Discharge Visualization (GDV) energy assessments replaced MRI scans to measure the presence of a healing response. GDV scans have been previously used to measure Bengston Method of Energy Healing responses in more than 40 therapists and patients at Equilibrium Energy + Education in Chicago.
Nine individuals trained in the Bengston Method of Energy Healing participated in the experiment. Eight were trained by Bengston during a two-day in-person workshop while one was self-trained using Bengston’s CD program. All were instructed not to consciously “cycle” (the subjective means of initiating a healing energy flow) and were deliberately distracted during the experiment to direct their conscious attention elsewhere. Each was given a sealed envelope holding either a blank index card or a card with the names of three cancer patients currently undergoing Bengston Method treatments. The experimenters and all participants were blind to the contents within each envelope. Only one individual held an envelope at a time to minimize interaction effects. After holding the envelopes for ten minutes, the energetic state of each individual was captured using the GDV technology.
The energy fields of the individuals holding the cancer patient envelopes indicated a strong healing response, as expected. However, the energy fields of the individuals holding blank index card envelopes also indicated a response, at only a slightly lesser extent. While these results corroborate Bengston’s earlier findings, the experiment raises a new set of questions about a “group response” in healing and the nature of resonant bonding.
Bio: Vernon Nicolas is the Research Director and Bernadette Doran is the Director of Equilibrium Energy + Education, a Chicago wellness center dedicated exclusively to research- based energy therapies, classes and training workshops.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</si>
  <si>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ORh_OhgO7Xg</t>
  </si>
  <si>
    <t>https://youtu.be/ynOQy8rzSs4</t>
  </si>
  <si>
    <t>Further Analysis of Energetic Healing Signals   Mike Turner</t>
  </si>
  <si>
    <t>Further Analysis of Energetic Healing Signals (Continuation of Radin/Bengston Analysis)
Mike Turner
At the 2016 SSE meeting, Dean Radin reported some initial analysis of experiments that attempted to record energetic signals associated with the healing processes of Bill Bengston and others. In tests conducted within a Faraday cage, sensors included 38 transducers: eleven 3-axis magnetometers, a geomagnetometer, two electromag- netic sensors, and two Caduceus antennas. Samples were recorded with 24-bit resolution at a sampling rate of 44.1 KHz. Sessions included scenarios where healers treated subjects, charged cotton or crystals, or sat quietly with
no conscious healing intent. Other recordings involved only charged or uncharged cotton, other artifacts, or no object at all. Early analysis found some deviations between healing and control periods, but these deviations were not observed to appear in a systematic way.
Further analysis of twenty recordings has been carried out more recently using greater spectral resolution, particularly at low frequencies, and studying short term temporal events. This work has revealed additional interesting features in the signals. In several cases, relatively large differences were noticed between very low frequency spectral content in some healing scenarios versus controls. Short term temporal bursts of relatively large amplitude with trailing oscillations were found to occur more often during sessions that include periods of healing (though not always when a healer is consciously trying to heal) as opposed to recordings where no healer is present.
It was observed that many signal events which occurred during sessions that include healing periods were recorded by sensors near the subject being treated, rather than near the healer. Recognized signal events were tabulated to summarize the number of events of different types observed at different locations. This summary may be suggestive of some trends. Results are interesting, but not sufficiently consistent nor systematic enough draw conclusions.
Bio: Mike received his BSEE degree from Louisiana Tech University and his MSEE and PhD in Electrical Engineering from the University of Missouri-Rolla, focusing primarily on signal processing and communications systems. His professional experience includes research and development on the GPS system, radar systems, and a wide range of communications systems, including wireline, wireless, and fiber optic technologies, as well as work on applications in biotechnology. He is a member of the IEEE, past member of the American Chemical Society, the Biotechnology Association of Alabama, a past Associate of the Motorola Science Advisory Board, and is the inventor or co-inventor on 20 issued patents.
In other interests, he is a member of the Scientific Advisory Board of The Monroe Institute and is a co-inventor of TMI’s SAM (Spatial Angle Modulation) audio technology. He is a past member of the board of directors of the Rhine Research Center, a member of the SSE (Associate), the Windbridge Institute, IRVA, IANDS, the Parapsychological Association (Affiliate), and the Forever Family Foundation. Current research activity includes signal processing toward development of healing application technology with Bill Bengston and Dean Radin.
Recorded at the Society for Scientific Exploration conference at Yale University, 2017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</si>
  <si>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ynOQy8rzSs4</t>
  </si>
  <si>
    <t>https://youtu.be/A2bq6L6QpmY</t>
  </si>
  <si>
    <t>Exceptional Experiences of Healers   Margaret M. Moga</t>
  </si>
  <si>
    <t>Exceptional Experiences of Healers: A Survey of Healing Touch Practitioners and Students 
Margaret M. Moga 
Exceptional and non-ordinary experiences, also termed anomalous experiences, have long been associated with healing, occurring in both healers and healees . Exceptional experiences of healers include unusual sensate phenom-ena, such as images, bodily feelings and sounds, as well as contact with nonphysical beings and other dimensions. 
In this pilot study, a cross-sectional design was used to determine the types and prevalence of sensory and extrasensory experiences among Healing Touch practitioners and students. Healing Touch (HT) is an energy healing, biofield therapy developed by holistic nurses. Data was obtained with an online survey using a new instrument, the Healer Experience Scale (HES). The HES contains both semi-quantitative, Likert scale (e.g., “have you seen...chakras/meridians” “never, a few times, sometimes, often”) and qualitative (e.g., describe “unusual visual experiences”) questions. The HES was administered to a convenience sample (n=183) of HT practitioners (n=110) and students (n=73). Pearson’s product-moment correlation and student’s t-test were used to test any significant associations/differences between item average scores and demographic characteristics. 
The major finding was that HT practitioners and students feel unusual tactile sensations more often than other sensations, such as visual or auditory, during healing sessions. Respondents “often” feel areas of heaviness or congestion, prickly sensations, and/or warmth or heat while touching the client or moving their hands through the client’s biofield. Other tactile sensations included “electrical current” and static charge, “bubbles” and effervesce like a can of soda pop, “cool air leaks”, pressing/pulling sensations, stickiness, and vibrations. 
The most common visual experience was of “light filling” the client’s body or “light dissolving” something within the client’s biofield. Other common visual experiences included seeing, “images related to the client’s life” and “different colors”. 
The most common auditory experience was a telepathic conversation with a “guide” or deceased relatives of the client. A great variety of unusual sounds were reported by the healers, including, “crackling energy sounds”, humming and buzzing, music, singing, birds, bells/chimes, mumbling/whispers, and “tonal frequencies”. 
Unusual smells and tastes during Healing Touch were reported as rare or infrequent. Unpleasant odors, such as “the smell of something rotten” or “stale”, were noted when healers were clearing “very dense energies” from the client’s biofield. Pleasant odors such as flower smells and perfumes were also reported. Healers “often” observe visible changes in their client indicating an energetic release, including facial changes, a change in the client’s breathing pattern, and movement of the client’s body (e.g., twitching/jerking). 
As preliminary validation of the HES, the responses of the two groups (students and practitioners) were similar (Pearson’s coefficient = 0.9118), but the frequency of reported experiences was significantly lower among students as compared to practitioners. The prevalence of tactile experiences suggests that practitioners may possibly be responding to subtle physical stimuli caused by fields associated with the client’s body. The HES may be useful in assessing the training and effectiveness of healers, but more importantly, studies of exceptional experiences of healers may lead to new insights into the putative energies and mechanisms involved in biofield therapies and other anomalous phenomena.
Recorded at the Society for Scientific Exploration Conference in Boulder, Colorado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</si>
  <si>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A2bq6L6QpmY</t>
  </si>
  <si>
    <t>https://youtu.be/jWKNbUBa8Zs</t>
  </si>
  <si>
    <t>EEG During Energy Healing   Juan Acosta-Urquidi</t>
  </si>
  <si>
    <t>EEG Alpha Spectral Power is Augmented During Energy Healing
Juan Acosta-Urquidi
This study provides objective scientific data that Energy Healers can shift brain states when engaged in healing. A broad sample of practitioners from many traditions were voluntarily recruited for this study, including Reiki, Pranic, Johrei, Faith Healing, Shamanic, Vedic, Quantum Touch, and Deeksha. A partial report has been previously communicated (J. Acosta- Urquidi, AAPB, 2009; ISSSEEM, 2010).
EEG data was recorded using Lexicor NRS-24 and Mitsar 201 amplifiers (St. Petersburg, Russia), employing 19-channel electrocap, referential linked ears, impedances ca. 5 KOhms, 250 samples/sec. Data from N = 20 healers (8 male, 12 female, age 40–65) were analyzed using Neuroguide software (www.appliedneuroscience.com). Peak Absolute FFT spectral power values (uV2) were compared before (baseline resting eyes closed, EC) and during eyes closed healing state (HS). Data were statistically analyzed (paired correlated samples t-test). Healers were recorded under two conditions: with client present in the room (some healers preferred light touching of client), and distant healing (working with a distant client).
During the healing state (HS), healers shifted brain states across all frequency bands: Delta (0.3–4 Hz), Theta (4–8 Hz), Alpha (8–12 Hz) and Beta (13–40 Hz). However, the most consistent and reproducible result, found in 90% of the healers sample studied, was a statistically significant robust increase in global Alpha spectral power (mean % increase 109.5 ± 16.34). Clients receiving a healing also exhibited highly significant increased Alpha power (mean % increase 105.17 ± 26.17). In recent tests with a gifted healer, we demonstrated robust EEG effects, recorded from two clients, who received a distant healing (Seattle, WA, to Santa Cruz, CA). This is a demonstration of non-locality in the domain of energy healing. The unexpected finding that different healing traditions all share a common increase in Alpha power during HS is discussed.
It is emphasized that these studies measured shifts in EEG brain states; no claims as to the efficacy of the healing were investigated. Different topographic brainmaps showing that Alpha relative (and absolute) power is selectively increased in a Deeksha healer during on-site healing will be shown demonstrating the effect. 
Recorded at the 31st annual SSE Conference in 2012 at the Millennium Hotel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</si>
  <si>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jWKNbUBa8Zs</t>
  </si>
  <si>
    <t>https://youtu.be/Jn1bF-8y-vs</t>
  </si>
  <si>
    <t>Subjective States and Conscious Awareness in Anomalous Healing   William F. Bengston</t>
  </si>
  <si>
    <t>Subjective States and Conscious Awareness in Anomalous Healing
William F. Bengston
St. Joseph's College
Data from experiments which tested 1) the effect of healing with intent on cancerous laboratory mice, and 2) fMRI brain correlates to healing, are selectively summarized to address the question of whether there is a connection between conscious states of mind and healing efficacy. The alternative and complementary medical community has enthusiastically embraced spirituality and selected altered states of consciousness as positive corollaries to healing. A transcendent experience of wonder is often taken as a sign that a larger force can work through both the healer and healee to produce medically verifiable improvements that would not otherwise occur. Similarly, it is widely assumed that both the healer and healee’s state of mind can have direct and powerful implications for healing efficacy.
In these experiments, however, volunteer healers with no previous experience or belief in healing with intent were successful in producing full lifespan cures in mouse cancer models that are normally fatal. Further, fMRI brain data indicate a non-conscious response in the brain of the healer to the need for healing. Successful healing has been produced by volunteers who have experienced a wide range of subjective sense of connection (and lack of connection) to their experimental mice, and fMRI data indicate a strong and reliable difference in healer brain output in which the healer and experimenter were blinded as to the health needs of experimental animal subjects.
While it may initially seem reasonable to conclude that the subjective sense of connection may not be necessary to affect healing, methodological complications resulting from an apparent resonant bonding between experimental and control groups render interpretation problematical. These resonant bonds are interpreted as fluid, with the potential of being either strengthened or weakened by both consciousness and shared experience.
Bill Bengston is a professor of sociology at St. Joseph's College in New York, and President of the SSE. His research has produced the first successful full lifespan cures of transplanted mammary cancer and methylcholanthrene induced sarcomas in experimental mice by “energy healing” techniques that he helped to develop. He has also investigated assorted correlates to healing such as geomagnetic micropulsations and EEG harmonics and entrainment. wbengston@sjcny.edu
Recorded at the 30th annual SSE Conference in 2011 at the Millennium Harvest House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</si>
  <si>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Jn1bF-8y-vs</t>
  </si>
  <si>
    <t>2019 01 28</t>
  </si>
  <si>
    <t>https://youtu.be/WCjhPRSzm-A</t>
  </si>
  <si>
    <t>Garret Moddel   An Introduction to Psibotics</t>
  </si>
  <si>
    <t>Consider a machine designed to carry out specific actions automatically – a robot – that is controlled by our intentions. Imagine it being able to carry out functions at speeds, time and size scales, distances, and levels of complexity that would be impossible for unaided humans to carry out. Such systems have already been demonstrated, but only the tip of the iceberg has been exposed. Much more is possible, which will stretch the imagination.
With the application of intention, psychokinesis, one of the components of psi, has been shown to influence random systems in a wide range of experiments. In common examples, this intention has been used to produce a particular out- come. Examples include influencing the result of a coin flip, the tossing of dice, and the out- put of an electronic random number generator (RNG). These systems, however, are not robots.
Basic psibots, which I define as robots driven by psi-mediated intention, have been demonstrated as well. These include:
- an RNG-driven motorized device with direction of motion influenced by the intention of operators
- a system in which one RNG predicts the random switching of another RNG about one second in advance
- a color-changing lamp that responds to intention
- raster scanned images produced from an RNG present during remote viewing sessions.
Less obvious examples have been demonstrated as well. These and future applications in entertainment, investments, and scientific exploration will be presented.
Bio: Garret Moddel is a professor of Electrical, Computer, and Energy Engineering at the University of Colorado. Along with developing new energy conversion technologies, his research group investigates psi phenomena. Currently he is serving as SSE Vice President, and was the organizations previous president, and prior to that, president &amp; CEO of Phiar Corporation, a high-tech start-up company. Garret earned a BSEE degree from Stanford and MS and PhD degrees in Applied Physics from Harvard.
Recorded at the Society for Scientific Exploration Conference in Las Vegas, Nevada 2018.
---
Special thanks to our Patreon Explorers for providing the support we need to keep our video content freely available online: Dr. CMC Toporow, Kathleen Erickson, Mark Crewson, Mark Urban-Lurain, Roger Nelson, Gene Thomas, and Sandy Wiener. 
Want to support our commitment to open access scientific research? Become a patron yourself: https://www.patreon.com/user?u=23234339 
Or take your support of our 501(c)(3) nonprofit even further by becoming an SSE member: https://www.scientificexploration.org...
The SSE provides a forum for original research into cutting edge and unconventional areas. Views and opinions belong only to the speakers, and are not necessarily endorsed by the SSE.</t>
  </si>
  <si>
    <t>WCjhPRSzm-A</t>
  </si>
  <si>
    <t>2019 01 21</t>
  </si>
  <si>
    <t>https://youtu.be/6HHIzcpsoXc</t>
  </si>
  <si>
    <t>Does “Anomalous Healing” Need the Healer    William F. Bengston</t>
  </si>
  <si>
    <t>Can “Anomalous Healing” Be Captured and Reproduced Without the Healer?
William F. Bengston 
In numerous mice experiments with both mammary adenocarcinoma and methylcholanthrene-induced sarcoma, inexperienced volunteer healers were successful in producing full-lifespan cures in these otherwise fatal cancer models. Results indicate that: once cured, mice apparently are not affected by further re-injections of the cancer; transplantation of cells from remitting tumors will cure fully infected mice without further healing intervention; a “treated” cancer line no longer will seed forward; there are apparent anomalous geomagnetic and REG readings which occur in the lab rooms only while the mice have cancer. Further results indicate that these effects seem to be independent of distance. And, mice in an experiment apparently can become “entangled” or “resonantly bonded,” so that a treatment to one cage apparently affects all cages in the experiment.
On one hand there appear to be both biological and physical data that might be used to reproduce the healing without the healer. On the other hand, the methodological complications that arise with apparent resonant bonding severely complicate any firm conclusion that “healing intent” has been isolated from that effect.
Bill Bengston is President of the Society for Scientific Exploration. His research has produced the first successful full-lifespan cures of transplanted mammary cancer and methylcholanthrene-induced sarcomas in experimental mice by “energy healing” techniques that he helped to develop. He also has investigated assorted correlates to healing such as geomagnetic micropulsations and both EEG and fMRI harmonics and entrainment.
Recorded at the 34th annual SSE Conference, May 28-30, 2015 at the Hilton Washington DC.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</si>
  <si>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6HHIzcpsoXc</t>
  </si>
  <si>
    <t>2019 01 14</t>
  </si>
  <si>
    <t>https://youtu.be/O6GQ3wNbeBc</t>
  </si>
  <si>
    <t>Measuring Global Consciousness    Roger Nelson Ph.D.</t>
  </si>
  <si>
    <t>GCP Effects: Global Consciousness or Goal Orientation? [SSE]
Roger D. Nelson
Global Consciousness Project, Princeton NJ, USA, Email: rdnelson@princeton.edu
Cumulative results of an experiment spanning 17 years and 500 events supports the proposal of global consciousness (GC), which can be envisioned as a field-like effect. But there is an alternate interpretation recently advocated by Peter Bancel (2014, 2016), namely that the GCP result is due to a goal-oriented (GO) effect similar to the DAT model of May, et al. (1995), which says precognized feedback from future experimental results can influence choices made in the experiment. Earlier, Bancel (2011) compared these models and concluded: “the GCP data reject the DAT model with moderately high confidence. [And] one can show that a similar procedure which tests the alternate hypothesis of a physical effect accepts that hypothesis as being consistent with the data.”
Bancel’s new perspective assumes the XOR that conditions RNG data would also remove any effect of consciousness because that would require physically changing a bit from 0 to 1 or vice versa. This would demand virtually impos- sible microsecond synchronization of effects and XOR timing. In contrast DAT or GO requires no physical effect, only psi- enhanced decisions for event and analysis parameters that will produce future results aligned with experimenter goals.
We expand the picture to include secondary analyses addressing questions that had not been asked in the experi- mental design, and were not considered in event selection. These show data structure which is incompatible with GO.
1. In addition to the primary correlation of RNG means across the network, there is a substantial second order cor- relation of the variances.
2. On average, it takes about half an hour for the cumulative deviation to peak, followed by an hour or two of steady state and then a decline.
3. Correlation strength decreases as the separation between RNG pairs increases, but only during small, relatively local events.
4. The effect size is a function of time-of-day. It is largest in the local afternoon, and smallest in the middle of the night. It depends on whether we are awake or asleep.
5. Post facto analysis shows the trial data are autocorrelated. This was not a “goal” of the experiment, but it is a natural expectation for a field-like model.
6. There is evidence for true negative outcomes in an estimated 17% of GCP events. This is not compatible with the GO model, being actively contrary to the experimenters’ hypothesis and expectations. (Bancel and Nelson, 2008)
Such indicators of structure fit the GC model naturally, but they require a tremendous stretch for GO. Postulating that everything one finds in the data is only there because of experimenter intention is tantamount to giving up on experimental design, and giving in to unfalsifiability. The data demand more generous models, which accommodate multiple sources of effects.
Recorded at the Society for Scientific Exploration Conference (2016)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</si>
  <si>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O6GQ3wNbeBc</t>
  </si>
  <si>
    <t>2011 05 05</t>
  </si>
  <si>
    <t>https://youtu.be/ynxD-BaDxRk</t>
  </si>
  <si>
    <t>Faster-than-light Space Travel    Richard Amoroso</t>
  </si>
  <si>
    <t>Faster-than-light Space Travel?
Richard Amoroso
Noetic Advanced Studies Institute
Skeptics say it may take 1,000 years and require an energy source the size of Jupiter to operate superluminal or faster than light (FTL) warpdrives. The Alcubierre warp drive metric (considered most advanced); as derived from Einstein's field equations, Ruv - (guvR)/2 + guv? = (8pG/c4)Tuv, or in general form: Utilizing advanced principles inherent in a Holographic Anthropic Multiverse (HAM), radical improvements to the Alcubierre warp drive model occur that could lead to FTL travel with existing technological prowess. Based on a radical extension of the Holographic Principle assuming a form of 'Heisenberg Potentia' inherent in an HD absolute space, simplistically the drive mechanism is a holographic figure-ground effect. The local spaceship (figure) is removed (put in free-fall relative to the background) from the infinite potentia. Then through manipulation of a 12D complex form of a covariant Dirac polarized vacuum (string theoretic) the external domain wall or interstice between the ships warp bubble and the Alcubierre metric becomes a coherently controlled stochastic barrier of leapfroging mini-wormholes key to the drives operation: 1) Shield (ship bubble) constructed from inherent infinite vacuum energy by coherently controlled constructive interference of continuous-state 12D brane mirror symmetry resonance modes of the HAM close-packed cosmological least-unit backcloth structure. 2) The Alcubierre solution is utilized with minimal curvature because of a new set of unitary transformations beyond the Galilean-Lorentz-Poincairé. 3) The miniwormholes arise in a periodic gravitational shock-wavefront interference of the local relativistic (luminal form) and new nonlocal holographic (complex instantaneous form) of the duality of gravitational modes of unified theory. In this interpretation the 'Warp Factor' becomes a beat frequency tier of coupled uncoupled modes of the spherical shell within the figure-ground leapfrogging oscillation, R --R'.
Recorded at the 29th annual SSE Conference in 2010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</si>
  <si>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ynxD-BaDxRk</t>
  </si>
  <si>
    <t>https://youtu.be/bBp_SPJAOJc</t>
  </si>
  <si>
    <t>Challenges to the 2nd Law of Thermodynamics   Daniel  Sheehan</t>
  </si>
  <si>
    <t>Challenges to the 2nd Law of Thermodynamics
Daniel  Sheehan
University of San Diego
Over the last 15 years the absolute status of the second law of thermodynamics has come under increased scrutiny. More than two dozen distinct challenges have appeared in the refereed scientific literature—more than the sum total over the previous 150 years—raising the possibility that the second law might soon be shown violable in laboratory experiments.
This talk will survey recently proposed challenges from a number of research groups around the world, focusing on those most amenable to laboratory test. Possible ramifications of second law violation will also be discussed, the most significant of which might be the recyclability of environmental heat into usable work. The thermal energy content of the atmosphere, ocean, and upper crust is estimated to be more than 10,000 times that of the world's fossil fuel reserves, making it a potentially inexhaustible reservoir of green energy.
1) "Challenges to the Second Law of Thermodynamics: Theory and Experiment" V. Capek and D.P. Sheehan; Fundamental Theories of Physics, Vol. 146 (Springer, Dordrecht, The Netherlands) 2005.
2) "Quantum Limits to the Second Law" D.P. Sheehan, Editor; AIP Conference Proceedings, Vol. 643 (AIP, Melville, NY) 2002. 
Recorded at the 29th annual SSE Conference in 2010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</si>
  <si>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bBp_SPJAOJc</t>
  </si>
  <si>
    <t>https://youtu.be/OevaFe4kLNs</t>
  </si>
  <si>
    <t>Overunity, Advanced Propulsion, 2nd Law   Daniel Ward</t>
  </si>
  <si>
    <t>Overunity, Advanced Propulsion, 2nd Law
Daniel Ward
Halexandria Foundation
By means of an extension to Classical Mechanics and Electromagnetics -- not unlike the changes due to Special Relativity's modification of Newtonian mechanics, or Nassim Haramein's addition of torsion and Coriolis forces to Einstein's field equations -- it is possible to postulate an advanced propulsion system requiring no propellant mass, as well as, potentially, an "over-unity" energy system which requires no fuel. Classical mechanical and electrical systems appear to be enhanced by taking into account a higher order differential term... even to the extent of this extension of the physics impacting the Second Law of Thermodynamics.
By adding a single linear term to the traditional equations, we are able to account for extreme and/or sudden changes in the rate of acceleration in either a particle or an electric charge (or a larger collection of the same), as well as taking advantage of a time constant related to the apparent size of the system in question. The larger the time constant and/or the greater the rate of change of acceleration -- i.e. the more the radical the change of pace -- the greater the effect. The addition of this single linear term was first introduced by William O. Davis and elaborated upon by G. Harry Stine, and effectively transformed the mathematical descriptions from second order differential equations into third order differential equations. Arthur Young has, seperately, referred to this third order differential term as "control", thereby implying a possible link to consciousness. The presentation will describe additional mathematics and physical results.
The mathmatical equations and solutions can be shown, for example, to be relevant to various specialized areas of physical research, including: Sonoluminesence, Special Relativity, and Mach's Principle... as well as being applicable to advanced propulsion systems, resonance systems, connective physics, and a host of other physical, albeit some relatively mundane, phenomena. The latter includes aspects of: Karate, tornadoes, hammering, homeopathy, chiropractic, and head banging. Specific discussions on several of these enhancements are included in the presentation..
Daniel S. Ward is currently Chief Scientist of Halexandria Foundation, former Associate Professor of Physics and Civil Engineering at Colorado State University, and Chief Executive Officer of Quantum Genesis, LLC. Dr. Ward's interests include nuclear physics, cosmology and solar system physics, as well as geometrical forces, ancient history, and various extensions of evolutionary theory.
Recorded at the 29th annual SSE Conference in 2010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</si>
  <si>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OevaFe4kLNs</t>
  </si>
  <si>
    <t>https://youtu.be/hn8hqX9JBOE</t>
  </si>
  <si>
    <t>Mach's principle  practical space travel    James Woodward</t>
  </si>
  <si>
    <t>Mach's Principle and the Propulsion Problem
James Woodward
California State University Fullerton
How one views the propulsion problem depends on how ambitious one is. The least ambitious version deals with the problem that serious deep space travel is all but made impossible by the requirement that one take along ridiculous amounts of propellant to get anywhere interesting in a reasonable amount of time. This version of the problem can be stated as: Is there a way to accelerate an object without expelling material propellant? The more ambitious version of the problem addresses the issue of whether it is possible to make practicable wormholes. These have been known since the work of Morris and Thorne in 1988 to require a Jupiter mass of negative restmass material confined in the throat of the wormhole. Mach's principle leads to the prediction of transient effects that can be used to address both versions of the propulsion problem.
These effects and their implications are briefly reviewed. An experiment designed to test for the presence of Mach effects that may be applicable to the less ambitious version of the propulsion problem is then described. The effect in question is a mass fluctuation that results when an object is accelerated while its internal energy is changing. It consists of accelerating a capacitor with a piezoelectric actuator as the capacitor is driven with an alternating voltage to produce the changing internal energy needed.
Recorded at the 30th annual SSE Conference in 2011 at the Millennium Harvest House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</si>
  <si>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hn8hqX9JBOE</t>
  </si>
  <si>
    <t>https://youtu.be/DEqt8ZhMwJo</t>
  </si>
  <si>
    <t>SSE Talks - Torsion, the Aura, and Biophotons - Claude Swanson</t>
  </si>
  <si>
    <t>DEqt8ZhMwJo</t>
  </si>
  <si>
    <t>https://youtu.be/3RWX9XGCdm0</t>
  </si>
  <si>
    <t>SSE Talks - Evidence Neutrinos affect Nuclear Decay - Peter Sturrock</t>
  </si>
  <si>
    <t>3RWX9XGCdm0</t>
  </si>
  <si>
    <t>https://youtu.be/xDx1po_apZU</t>
  </si>
  <si>
    <t>SSE Talks - Gravity Control, Warp-Drive, Propulsion Frontiers - Eric Davis</t>
  </si>
  <si>
    <t>http://www.scientificexploration.org
-----------------------------------
The science behind such notions as warp drive and gravity-control is examined to show the connections between the known, the anomalies, and the visions. Recent experiments hint that inertial frames might be dragged with ultra-cold matter. Einstein's General Theory of Relativity has been applied to suggest how to circumvent the light-speed limit. And cosmological observations continue to accumulate that boggle the mind: "dark matter," "dark energy," and the anomalous trajectories of deep space probes. Learn about these and about the technical book that was published in 2009 on these topics. 
Eric W. Davis* and Marc G. Millis†
*Institute for Advanced Studies at Austin, Austin, Texas 78759
†Tau Zero Foundation, Fairview Park, OH 44126.
Recorded at the 29th annual SSE Conference in 2010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</si>
  <si>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xDx1po_apZU</t>
  </si>
  <si>
    <t>https://youtu.be/vk8SrDVhNnU</t>
  </si>
  <si>
    <t>SSE Talks - Exotic Propulsion  - York Dobyns</t>
  </si>
  <si>
    <t>vk8SrDVhNnU</t>
  </si>
  <si>
    <t>https://youtu.be/wfPoEBF-5ac</t>
  </si>
  <si>
    <t>SSE Talks - Paradigm Argument against ESP - Paul Smith</t>
  </si>
  <si>
    <t>wfPoEBF-5ac</t>
  </si>
  <si>
    <t>https://youtu.be/K3x5QHD7Ewo</t>
  </si>
  <si>
    <t>SSE Talks - Remote viewing the Stock Market - Christopher Carson Smith</t>
  </si>
  <si>
    <t>Ten inexperienced remote viewers attempted to predict the outcome of the Dow Jones Industrial Average (DJIA) using a protocol known as associative remote viewing (ARV). ARV was developed in 1984 by Russell Targ and Harold Puthoff, making use of trained viewers to predict future events. Since that time, there has been limited experimentation resulting in few publications, despite indications that suggest that the ARV protocol works and can be easily repeated. The current experiment used ARV with untrained viewers. The participants were drawn from a University of Colorado class and had no formal training in ESP or remote viewing prior to the start of this project.
For each trial the tasker chose two images, one that he linked to a DJIA rise and the other to a fall. He did not reveal either image to anyone until the end of the market day, which was a day or two after the ARV session. For the first five minutes of seven successive class sessions, the students were tasked to describe an image that was to be shown to them after the close of the market on the designated day. The tasker and other judges compared the viewers' drawings to the two images and judged which image each drawing was closer to. The image that the majority of viewers' sessions was judged to most closely resemble was used to predict the outcome of the market and guide the investment. The results are shown in the table, where D and U indicates down or up predictions, respectively, and M indicates mixed predictions which could not be linked clearly to either image. The number following the letter indicates the judged quality of correspondence of the drawing to the image.
Using this ARV protocol, the participants successfully predicted the outcome of the DJIA in seven out of the seven trials (binomial probability test, p less than .01). Investments in stocks were made based on the outcomes of the amateur remote viewers' sessions resulting in a significant financial gain over a short period of time. From this experiment it appears that ARV can be used by untrained and inexperienced subjects with success, at least for limited runs.
http://www.scientificexploration.org
-----------------------------------
Stock Market Prediction Using Associative Remote Viewing with Untrained Viewers
This experiment is one of the student experiments carried out as part of Edges of Science, an Honors course offered at the University of Colorado in Boulder. 
Christopher Carson Smith, Darrell Laham, and Garret Moddel
Recorded at the 29th annual SSE Conference in 2010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</si>
  <si>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K3x5QHD7Ewo</t>
  </si>
  <si>
    <t>https://youtu.be/4g1rfSgmEds</t>
  </si>
  <si>
    <t>SSE Talks - Free Energy, Vacuum Energy, LENR, 2nd Law - Moddel, Rauen, Haisch, Sheehan</t>
  </si>
  <si>
    <t>http://www.scientificexploration.org
-----------------------------------
Multiple perspectives on the future of energy in relation to experimental evidence concerning the second law, "free energy," quantum vacuum energy, LENR, etc.
Recorded at the 29th annual SSE Conference in 2010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</si>
  <si>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4g1rfSgmEds</t>
  </si>
  <si>
    <t>https://youtu.be/bPo8zNPll5s</t>
  </si>
  <si>
    <t>SSE Talks - 9 11 Geomagnetic Anomalies - Richard Shoup</t>
  </si>
  <si>
    <t>http://www.scientificexploration.org
-----------------------------------
Some unusual geomagnetic activity on 9/11 2001 is examined.
Recorded at the 29th annual SSE Conference in 2010 in Boulder, Colorado,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</si>
  <si>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bPo8zNPll5s</t>
  </si>
  <si>
    <t>https://youtu.be/7lBDve65dAo</t>
  </si>
  <si>
    <t>SSE Talks - Proell Effect, Energy Devices, Maxwell's Demon - Kenneth Rauen</t>
  </si>
  <si>
    <t>7lBDve65dAo</t>
  </si>
  <si>
    <t>https://youtu.be/7PTY6n7luRQ</t>
  </si>
  <si>
    <t>SSE Talks - Consciousness, Observer Effects, and Probability - Paul Racette</t>
  </si>
  <si>
    <t>7PTY6n7luRQ</t>
  </si>
  <si>
    <t>https://youtu.be/eks2IElaNs4</t>
  </si>
  <si>
    <t>SSE Talks - Kundalini  A Consciousness Field Effect  - Dale Graff</t>
  </si>
  <si>
    <t>eks2IElaNs4</t>
  </si>
  <si>
    <t>https://youtu.be/SxBfJAdsh6o</t>
  </si>
  <si>
    <t>SSE Talks - Macroscopic Quantum States  - Sky Nelson</t>
  </si>
  <si>
    <t>SxBfJAdsh6o</t>
  </si>
  <si>
    <t>https://youtu.be/QVFZgTSg6b0</t>
  </si>
  <si>
    <t>SSE Talks - Is the Dissertation Process Broken  - John MacLean</t>
  </si>
  <si>
    <t>QVFZgTSg6b0</t>
  </si>
  <si>
    <t>https://youtu.be/vW4p0Of8-Dg</t>
  </si>
  <si>
    <t>SSE Talks - Physics in the Dark - James Beichler</t>
  </si>
  <si>
    <t>vW4p0Of8-Dg</t>
  </si>
  <si>
    <t>https://youtu.be/SD7bQxFNdHw</t>
  </si>
  <si>
    <t>SSE Talks - Investigating A Spiritist Seance Group - Stephen Braude</t>
  </si>
  <si>
    <t>SD7bQxFNdHw</t>
  </si>
  <si>
    <t>https://youtu.be/LXWs_pBeqYs</t>
  </si>
  <si>
    <t>SSE Talks - Healing Asperger's Syndrome - Richard Blasband</t>
  </si>
  <si>
    <t>LXWs_pBeqYs</t>
  </si>
  <si>
    <t>https://youtu.be/KJmneDsemT0</t>
  </si>
  <si>
    <t>SSE Talks - The Real Men Who Stare At Goats - John Alexander</t>
  </si>
  <si>
    <t>KJmneDsemT0</t>
  </si>
  <si>
    <t>2010 05 17</t>
  </si>
  <si>
    <t>https://youtu.be/FriRAPew0Ew</t>
  </si>
  <si>
    <t>SSE Talks - Effects of Prayer on Primates - Karen Lesniak - 4 5</t>
  </si>
  <si>
    <t>Summary: Dr. Lesniak reports on her randomized, double-blind study showing improved healing rates for animals receiving intercessory prayer as opposed to control groups.
About the Author(s): Karen Lesniak is an Assistant Professor in the Psychology department at Loma Linda University in Loma Linda, CA.  Though Dr. Lesniaks research is in several areas, she focuses on biopsychosocial-spiritually based patient care, clinical training, and clinical program development.
Recorded at the 28th annual SSE Conference in 2009 University of Virginia, Charlottesville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</si>
  <si>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FriRAPew0Ew</t>
  </si>
  <si>
    <t>https://youtu.be/EZBMgfcNbEo</t>
  </si>
  <si>
    <t>SSE Talks - Effects of Prayer on Primates - Karen Lesniak - 2 5</t>
  </si>
  <si>
    <t>EZBMgfcNbEo</t>
  </si>
  <si>
    <t>https://youtu.be/52Zh0MkTSvk</t>
  </si>
  <si>
    <t>SSE Talks - Effects of Prayer on Primates - Karen Lesniak - 1 5</t>
  </si>
  <si>
    <t>52Zh0MkTSvk</t>
  </si>
  <si>
    <t>https://youtu.be/TKm8BtT9VUM</t>
  </si>
  <si>
    <t>SSE Talks - Effects of Prayer on Primates - Karen Lesniak - 5 5</t>
  </si>
  <si>
    <t>TKm8BtT9VUM</t>
  </si>
  <si>
    <t>https://youtu.be/GgTtLtN0i2M</t>
  </si>
  <si>
    <t>SSE Talks - Effects of Prayer on Primates - Karen Lesniak - 3 5</t>
  </si>
  <si>
    <t>GgTtLtN0i2M</t>
  </si>
  <si>
    <t>https://youtu.be/H4kC6ZJSXyQ</t>
  </si>
  <si>
    <t>SSE Talks - Qigong, Infrasound, and Oncology - Garret Yount - 1 4</t>
  </si>
  <si>
    <t>Title: Infrasonic Component Of Qigong: Potential For Integration With Oncology
Summary: Can the effects of Qigong treatment be mimicked with infrasound?  Dr. Yount suggests it can, and with possible applications to cancer treatment.
About the Author(s): Dr. Garret Yount directs a molecular and cellular biology laboratory at the California Pacific Medical Center Research Institute in San Francisco, California, focusing primarily on helping people with cancers.  His interest in integrating Traditional Chinese Medicine with Western treatments for cancer has led to collaborations with scientists and practitioners from China, Japan, Canada.
Recorded at the 28th annual SSE Conference in 2009 University of Virginia, Charlottesville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</si>
  <si>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H4kC6ZJSXyQ</t>
  </si>
  <si>
    <t>https://youtu.be/y5jC3WJKLes</t>
  </si>
  <si>
    <t>SSE Talks - Solar Neutrino Anomalies - Peter Sturrock - 2 3</t>
  </si>
  <si>
    <t>Title: Enigmatic Periodicities In Nuclear Processes
Summary: Observations concerning solar neutrino flux may call into question our understanding of nuclear processes.
About the Author(s): Peter Sturrock is Emeritus Professor of Applied Physics at Stanford University, Emeritus President of SSE and Emeritus Editor of JSE, with wide interests currently spanning astrophysics, neutrino physics, Bayesian probability theory, the UFO problem, and the Shakespeare authorship issue.
Recorded at the 28th annual SSE Conference in 2009 University of Virginia, Charlottesville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</si>
  <si>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y5jC3WJKLes</t>
  </si>
  <si>
    <t>https://youtu.be/ZbiEf7fnggk</t>
  </si>
  <si>
    <t>SSE Talks - Lucid Dreaming and Parapsychology - Robert Waggoner - 1 3</t>
  </si>
  <si>
    <t>Title: Lucid Dreamings Potential For The Science Of Parapsychology
Summary: Lucid dreaming might be a platform for the study of parapsychological phenomena, such as precognition or telepathy.
About the Author(s): Robert Waggoner is President-elect of the International Association for the Study of Dreams, and author of the new book, Lucid Dreaming: Gateway to the Inner Self.
Recorded at the 28th annual SSE Conference in 2009 University of Virginia, Charlottesville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</si>
  <si>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ZbiEf7fnggk</t>
  </si>
  <si>
    <t>https://youtu.be/IA0xRE9eQAI</t>
  </si>
  <si>
    <t>SSE Talks - Intuition and Business - Dominique Surel - 1 3</t>
  </si>
  <si>
    <t>Title: Intuitive Intelligence© - An Alchemical Process
Summary: An experiential talk about Intuitive Intelligence Training - a system developed to teach decision-makers in the business world how to use the brain differently in order to enhance intuitive insights and creative thinking.
About the Author(s): Dominique Surel is a radiesthésiste and operational Controlled Remote Viewer and has been a consultant in global marketing strategy in Europe for major corporations.  She holds an MBA and her doctoral dissertation research addressed the role of intuition in the decision making process.
Recorded at the 28th annual SSE Conference in 2009 University of Virginia, Charlottesville (USA).
Join the SSE to support to support the Society’s commitment to maintain an open professional forum for researchers at the edge of conventional science: https://www.scientificexploration.org/join
The SSE provides a forum for original research into cutting edge and unconventional areas. Views and opinions belong only to the speakers, and are not necessarily endorsed by the SSE.</t>
  </si>
  <si>
    <t>IA0xRE9eQAI</t>
  </si>
  <si>
    <t>https://youtu.be/raDHZDCudR8</t>
  </si>
  <si>
    <t>SSE Talks - Lucid Dreaming and Parapsychology - Robert Waggoner - 3 3</t>
  </si>
  <si>
    <t>raDHZDCudR8</t>
  </si>
  <si>
    <t>https://youtu.be/A0kOyIVkcZ0</t>
  </si>
  <si>
    <t>SSE Talks - Qigong, Infrasound, and Oncology - Garret Yount - 4 4</t>
  </si>
  <si>
    <t>A0kOyIVkcZ0</t>
  </si>
  <si>
    <t>https://youtu.be/gK3i1PJryK0</t>
  </si>
  <si>
    <t>SSE Talks - Qigong, Infrasound, and Oncology - Garret Yount - 3 4</t>
  </si>
  <si>
    <t>gK3i1PJryK0</t>
  </si>
  <si>
    <t>https://youtu.be/XunFemDq_yA</t>
  </si>
  <si>
    <t>SSE Talks - Solar Neutrino Anomalies - Peter Sturrock - 1 3</t>
  </si>
  <si>
    <t>XunFemDq_yA</t>
  </si>
  <si>
    <t>https://youtu.be/J-JRJ_mQgmw</t>
  </si>
  <si>
    <t>SSE Talks - Qigong, Infrasound, and Oncology - Garret Yount - 2 4</t>
  </si>
  <si>
    <t>Title: Infrasonic Component Of Qigong: Potential For Integration With Oncology
Summary: Can the effects of Qigong treatment be mimicked with infrasound?  Dr. Yount suggests it can, and with possible applications to cancer treatment.
About the Author(s): Dr. Garret Yount directs a molecular and cellular biology laboratory at the California Pacific Medical Center Research Institute in San Francisco, California, focusing primarily on helping people with cancers.  His interest in integrating Traditional Chinese Medicine with Western treatments for cancer has led to collaborations with scientists and practitioners from China, Japan, Canada.
For more, visit www.scientificexploration.org</t>
  </si>
  <si>
    <t>J-JRJ_mQgmw</t>
  </si>
  <si>
    <t>https://youtu.be/4yBLCKArxBQ</t>
  </si>
  <si>
    <t>SSE Talks - Lucid Dreaming and Parapsychology - Robert Waggoner - 2 3</t>
  </si>
  <si>
    <t>Title: Lucid Dreamings Potential For The Science Of Parapsychology
Summary: Lucid dreaming might be a platform for the study of parapsychological phenomena, such as precognition or telepathy.
About the Author(s): Robert Waggoner is President-elect of the International Association for the Study of Dreams, and author of the new book, Lucid Dreaming: Gateway to the Inner Self.
For more, visit www.scientificexploration.org</t>
  </si>
  <si>
    <t>4yBLCKArxBQ</t>
  </si>
  <si>
    <t>https://youtu.be/ZH8LittNmHw</t>
  </si>
  <si>
    <t>SSE Talks - Intuition and Business - Dominique Surel - 2 3</t>
  </si>
  <si>
    <t>Title: Intuitive Intelligence© - An Alchemical Process
Summary: An experiential talk about Intuitive Intelligence Training - a system developed to teach decision-makers in the business world how to use the brain differently in order to enhance intuitive insights and creative thinking.
About the Author(s): Dominique Surel is a radiesthésiste and operational Controlled Remote Viewer and has been a consultant in global marketing strategy in Europe for major corporations.  She holds an MBA and her doctoral dissertation research addressed the role of intuition in the decision making process.
For more, visit www.scientificexploration.org</t>
  </si>
  <si>
    <t>ZH8LittNmHw</t>
  </si>
  <si>
    <t>https://youtu.be/Nw9o_wFkRQw</t>
  </si>
  <si>
    <t>SSE Talks - Intuition and Business - Dominique Surel - 3 3</t>
  </si>
  <si>
    <t>Nw9o_wFkRQw</t>
  </si>
  <si>
    <t>https://youtu.be/lHj3V5ICi5g</t>
  </si>
  <si>
    <t>SSE Talks - Solar Neutrino Anomalies - Peter Sturrock - 3 3</t>
  </si>
  <si>
    <t>Title: Enigmatic Periodicities In Nuclear Processes
Summary: Observations concerning solar neutrino flux may call into question our understanding of nuclear processes.
About the Author(s): Peter Sturrock is Emeritus Professor of Applied Physics at Stanford University, Emeritus President of SSE and Emeritus Editor of JSE, with wide interests currently spanning astrophysics, neutrino physics, Bayesian probability theory, the UFO problem, and the Shakespeare authorship issue.
For more, visit www.scientificexploration.org</t>
  </si>
  <si>
    <t>lHj3V5ICi5g</t>
  </si>
  <si>
    <t>https://youtu.be/HLC3bRc1Rw4</t>
  </si>
  <si>
    <t>SSE Talks - Intention and Gamma Rays - Gary Schwartz - 3 3</t>
  </si>
  <si>
    <t>Title: Effects Of Spiritual Energy Healing Intentions On Patterns Of Cosmic Rays
Summary: Special cameras might have captured unusual, high-frequency cosmic or gamma rays emitted during "energy healing" sessions.  ANOVA reveals high statistical significance.
About the Author(s): Gary E. Schwartz is a Professor of Psychology, Medicine, Neurology, Psychiatry, and Surgery, and Director of the Laboratory for Advances in Consciousness and Health, at The University of Arizona in Tucson.  He is also Corporate Director of Development of Energy Healing at Canyon Ranch.
For more, visit www.scientificexploration.org</t>
  </si>
  <si>
    <t>HLC3bRc1Rw4</t>
  </si>
  <si>
    <t>https://youtu.be/P8rlHSNAvkE</t>
  </si>
  <si>
    <t>SSE Talks - Intention and Gamma Rays - Gary Schwartz - 1 3</t>
  </si>
  <si>
    <t>P8rlHSNAvkE</t>
  </si>
  <si>
    <t>https://youtu.be/v3IbGNixI28</t>
  </si>
  <si>
    <t>SSE Talks - Intention and Gamma Rays - Gary Schwartz - 2 3</t>
  </si>
  <si>
    <t>v3IbGNixI28</t>
  </si>
  <si>
    <t>https://youtu.be/1aF0Msj3pDc</t>
  </si>
  <si>
    <t>SSE Talks - ESP and Music Improv - Ed Sarath - 3 3</t>
  </si>
  <si>
    <t>Title: Improvisation And Anomalies In Music And Science
Summary: Professor and performance musician Ed Sarath discusses anomalous improvisation and entrainment among musicians, consciousness studies, and their potential application to music teaching and learning.
About the Author(s): Ed Sarath is Professor of Music in the Department in Jazz and Contemporary Improvisation at The University of Michigan School of Music, Theatre and Dance.  He is also Director of UMs Program in Creativity and Consciousness Studies, which is an interdisciplinary network of colleagues interested in the interior/transpersonal dimensions of the creative process.
For more, visit www.scientificexploration.org</t>
  </si>
  <si>
    <t>1aF0Msj3pDc</t>
  </si>
  <si>
    <t>https://youtu.be/NrVJI1tMKXI</t>
  </si>
  <si>
    <t>SSE Talks - ESP and Music Improv - Ed Sarath - 2 3</t>
  </si>
  <si>
    <t>Title: Improvisation And Anomalies In Music And Science
Summary: Professor and performance musician Ed Sarath discusses anomalous improvisation and entrainment among musicians, consciousness studies, and their potential application to music teaching and learning.
About the Author(s): Ed Sarath is Professor of Music in the Department in Jazz and Contemporary Improvisation at The University of Michigan School of Music, Theatre and Dance.  He is also Director of UMs Program in Creativity and Consciousness Studies, which is an interdisciplinary network of colleagues interested in the interior/transpersonal dimensions of the creative process.
For more, visit www.scientificexploration.org</t>
  </si>
  <si>
    <t>NrVJI1tMKXI</t>
  </si>
  <si>
    <t>https://youtu.be/yysw7XztabE</t>
  </si>
  <si>
    <t>SSE Talks - Homeopathy, Water, and QED - Glen Rein - 3 3</t>
  </si>
  <si>
    <t>Title: Homeopathy: Energetic Mechanism For Information Storage
Summary: Can a special application of quantum electrodynamics explain the properties of water that allow for homeopathy's healing effects?  A device was built to suggest it can.
About the Author(s): Dr. Rein, a former Assistant Professor at Mt Sinai Medical School, is the founder of Quantum Biology Research Lab devoted to understanding the role of non-classical forms of EM, optical and acoustic energy in healing and higher states of consciousness.
For more, visit www.scientificexploration.org</t>
  </si>
  <si>
    <t>yysw7XztabE</t>
  </si>
  <si>
    <t>https://youtu.be/8vGlgpALwtI</t>
  </si>
  <si>
    <t>SSE Talks - ESP and Music Improv - Ed Sarath - 1 3</t>
  </si>
  <si>
    <t>8vGlgpALwtI</t>
  </si>
  <si>
    <t>https://youtu.be/NC2d6a1qFOA</t>
  </si>
  <si>
    <t>SSE Talks - Homeopathy, Water, and QED - Glen Rein - 2 3</t>
  </si>
  <si>
    <t>NC2d6a1qFOA</t>
  </si>
  <si>
    <t>https://youtu.be/6QNlwB2Frss</t>
  </si>
  <si>
    <t>SSE Talks - Homeopathy, Water, and QED - Glen Rein - 1 3</t>
  </si>
  <si>
    <t>6QNlwB2Frss</t>
  </si>
  <si>
    <t>https://youtu.be/qKHgQ1QpXLI</t>
  </si>
  <si>
    <t>SSE Talks - Patenting the Unconventional - Stephen Parker - 3 3</t>
  </si>
  <si>
    <t>Title: The Patent Hurdles Faced By Companies Seeking To Protect Inventions In Emerging And/or Not Widely Accepted Sciences
Summary: Practical advice for the researcher and inventor on how to secure intellectual property in emerging areas, and still contribute to the common good.
About the Author(s): Stephen Parker is Managing Partner of a DC law firm, has served on AIPLA committees, taught graduate classes at John's Hopkins University on protection of biotechnology.  Mr. Parker is also presently engaged in remote viewing experiments with Univ. of Virginia.
For more, visit www.scientificexploration.org</t>
  </si>
  <si>
    <t>qKHgQ1QpXLI</t>
  </si>
  <si>
    <t>https://youtu.be/0mFzecS8RFw</t>
  </si>
  <si>
    <t>SSE Talks - Patenting the Unconventional - Stephen Parker - 2 3</t>
  </si>
  <si>
    <t>0mFzecS8RFw</t>
  </si>
  <si>
    <t>https://youtu.be/aU_ZHMba5-Q</t>
  </si>
  <si>
    <t>SSE Talks - Energy from the Vacuum - Garret Moddel - 2 3</t>
  </si>
  <si>
    <t>Title: Something From Nothing: An Evaluation Of Vacuum Energy Extraction Methods
Summary: Most methods of extracting energy form the zero-point field have fundamental errors and cannot work, although the potential remains viable.
About the Author(s): Garret Moddel has been a Professor of Electrical, Computer, and Energy Engineering at the University of Colorado since 1985.  Along with quantum engineering of new thin-film optoelectronic devices and exotic energy technologies, his research group investigates psi phenomena.
For more, visit www.scientificexploration.org</t>
  </si>
  <si>
    <t>aU_ZHMba5-Q</t>
  </si>
  <si>
    <t>https://youtu.be/7wFuh5I5S10</t>
  </si>
  <si>
    <t>SSE Talks - Patenting the Unconventional - Stephen Parker - 1 3</t>
  </si>
  <si>
    <t>7wFuh5I5S10</t>
  </si>
  <si>
    <t>https://youtu.be/l7CX89cTvFw</t>
  </si>
  <si>
    <t>SSE Talks - Energy from the Vacuum - Garret Moddel - 1 3</t>
  </si>
  <si>
    <t>l7CX89cTvFw</t>
  </si>
  <si>
    <t>https://youtu.be/Fz8BOlj6clA</t>
  </si>
  <si>
    <t>SSE Talks - Energy from the Vacuum - Garret Moddel - 3 3</t>
  </si>
  <si>
    <t>Fz8BOlj6clA</t>
  </si>
  <si>
    <t>https://youtu.be/2U4u8-vCjvY</t>
  </si>
  <si>
    <t>SSE Talks - Schumann Resonance, Brain, &amp; Healing - Luke Hendricks -3 3</t>
  </si>
  <si>
    <t>Title: The Puzzle Of 8 Hertz Resonance: Is It Schumann?
Summary: EEG (brainwave) patterns of energy healers show high amplitudes at about 8 hertz.
About the Author(s): Luke Hendricks is the principal of mMatter LLC, founded to develop and provide alternative health care solutions.
For more, visit www.scientificexploration.org</t>
  </si>
  <si>
    <t>2U4u8-vCjvY</t>
  </si>
  <si>
    <t>https://youtu.be/CNz50VQ6jMk</t>
  </si>
  <si>
    <t>SSE Talks - Schumann Resonance, Brain, &amp; Healing - Luke Hendricks - 2 3</t>
  </si>
  <si>
    <t>CNz50VQ6jMk</t>
  </si>
  <si>
    <t>https://youtu.be/MvdTyiycoEA</t>
  </si>
  <si>
    <t>SSE Talks - Schumann Resonance, Brain, &amp; Healing - Luke Hendricks - 1 3</t>
  </si>
  <si>
    <t>MvdTyiycoEA</t>
  </si>
  <si>
    <t>https://youtu.be/-PigG-p5Dcs</t>
  </si>
  <si>
    <t>SSE Talks - Consciousness  Mind-Brain Interaction   - Jay Gunkelman - 5 5</t>
  </si>
  <si>
    <t>Title: Consciousness: An Emergent Property Of Mind-Brain Interaction
Summary: EEG pioneer Jay Gunkelman examines slow cortical potentials and gamma activity in EEG processing, to suggest a potential domain for consciousness.
About the Author(s): Jay Gunkelman entered the biofeedback field in 1972, starting the first State Hospital based biofeedback lab.  On the boards of many QEEG and neurofeedback associations, Jay also provides clinical services at 12 centers in the USA.
For more, visit www.scientificexploration.org</t>
  </si>
  <si>
    <t>-PigG-p5Dcs</t>
  </si>
  <si>
    <t>https://youtu.be/2_G-hlrWjEE</t>
  </si>
  <si>
    <t>SSE Talks - Consciousness  Mind-Brain Interaction   - Jay Gunkelman - 4 5</t>
  </si>
  <si>
    <t>2_G-hlrWjEE</t>
  </si>
  <si>
    <t>https://youtu.be/BSiiV22iOLc</t>
  </si>
  <si>
    <t>SSE Talks - Consciousness  Mind-Brain Interaction   - Jay Gunkelman - 2 5</t>
  </si>
  <si>
    <t>BSiiV22iOLc</t>
  </si>
  <si>
    <t>https://youtu.be/0G7AG1GekgY</t>
  </si>
  <si>
    <t>SSE Talks - Consciousness  Mind-Brain Interaction   - Jay Gunkelman - 3 5</t>
  </si>
  <si>
    <t>0G7AG1GekgY</t>
  </si>
  <si>
    <t>https://youtu.be/Pv-msnzTk7o</t>
  </si>
  <si>
    <t>SSE Talks - Consciousness  Mind-Brain Interaction  - Jay Gunkelman - 1 5</t>
  </si>
  <si>
    <t>Pv-msnzTk7o</t>
  </si>
  <si>
    <t>https://youtu.be/kTgVx57asIw</t>
  </si>
  <si>
    <t>SSE Talks - Science and Postmortem Survival - Bruce Greyson - 5 5</t>
  </si>
  <si>
    <t>Title: Is Postmortem Survival A Scientific Hypothesis?
Summary: The belief that some part of human beings may survive bodily death (not as a religious question) can be operationalized in terms of empirically testable hypotheses.
About the Author(s): Bruce Greyson, M.D., is the Chester F. Carlson Professor of Psychiatry &amp; Neurobehavioral Sciences and Director of the Division of Perceptual Studies at the University of Virginia.  He was a founder and Past President of the International Association for Near-Death Studies, and for the past 26 years has edited the Journal of Near-Death Studies.
For more, visit www.scientificexploration.org</t>
  </si>
  <si>
    <t>kTgVx57asIw</t>
  </si>
  <si>
    <t>https://youtu.be/MyoQoM7d6vI</t>
  </si>
  <si>
    <t>SSE Talks - Science and Postmortem Survival - Bruce Greyson - 4 5</t>
  </si>
  <si>
    <t>MyoQoM7d6vI</t>
  </si>
  <si>
    <t>https://youtu.be/ARjtHrqbqu4</t>
  </si>
  <si>
    <t>SSE Talks - Science and Postmortem Survival - Bruce Greyson -3 5</t>
  </si>
  <si>
    <t>ARjtHrqbqu4</t>
  </si>
  <si>
    <t>https://youtu.be/YMFT41EAHpQ</t>
  </si>
  <si>
    <t>SSE Talks - Science and Postmortem Survival - Bruce Greyson - 2 5</t>
  </si>
  <si>
    <t>YMFT41EAHpQ</t>
  </si>
  <si>
    <t>https://youtu.be/gS-EYXbTWEc</t>
  </si>
  <si>
    <t>SSE Talks - Scientific Search for Spirit - Charles Emmons - 2 3</t>
  </si>
  <si>
    <t>Title: Framing The Scientific Search For Spirit
Summary: The sociology of knowledge, in relation to the scientific investigation of paranormal questions.
About the Author(s): Charles F. Emmons is a sociologist at Gettysburg College, author of Guided by Spirit: A Journey into the Mind of the Medium (with Penelope Emmons), Chinese Ghosts and ESP, and At the Threshold: UFOs, Science and the New Age.  Current research: "The Scientific Search for Spirit".
For more, visit www.scientificexploration.org</t>
  </si>
  <si>
    <t>gS-EYXbTWEc</t>
  </si>
  <si>
    <t>https://youtu.be/sdqRzmXQE78</t>
  </si>
  <si>
    <t>SSE Talks - Science and Postmortem Survival - Bruce Greyson - 1 5</t>
  </si>
  <si>
    <t>sdqRzmXQE78</t>
  </si>
  <si>
    <t>https://youtu.be/qzB-oUH_Csw</t>
  </si>
  <si>
    <t>SSE Talks - Scientific Search for Spirit - Charles Emmons - 3 3</t>
  </si>
  <si>
    <t>qzB-oUH_Csw</t>
  </si>
  <si>
    <t>https://youtu.be/ktrf3msCA9U</t>
  </si>
  <si>
    <t>SSE Talks - Scientific Search for Spirit - Charles Emmons - 1 3</t>
  </si>
  <si>
    <t>ktrf3msCA9U</t>
  </si>
  <si>
    <t>https://youtu.be/p9Dbydp1khA</t>
  </si>
  <si>
    <t>SSE Talks - Disproving Insect Olfaction Theory - Thomas Dykstra - 3 3</t>
  </si>
  <si>
    <t>Title: Disproving The Current Theory Of Insect Olfaction: Temporal Evidence
Summary: Dr. Dykstra lays out evidence that the prevailing theory of insect olfaction is fundamentally flawed.
About the Author(s): Tom is a Cornell trained entomologist who now resides in Florida.  He owns his own bioelectromagnetics laboratory, Dykstra Laboratories, Inc.
For more, visit www.scientificexploration.org</t>
  </si>
  <si>
    <t>p9Dbydp1khA</t>
  </si>
  <si>
    <t>https://youtu.be/NJZctLL1iNI</t>
  </si>
  <si>
    <t>SSE Talks - Disproving Insect Olfaction Theory - Thomas Dykstra - 2 3</t>
  </si>
  <si>
    <t>NJZctLL1iNI</t>
  </si>
  <si>
    <t>https://youtu.be/qSix2zoTsEI</t>
  </si>
  <si>
    <t>SSE Talks - Disproving Insect Olfaction Theory - Thomas Dykstra - 1 3</t>
  </si>
  <si>
    <t>qSix2zoTsEI</t>
  </si>
  <si>
    <t>https://youtu.be/7-rPOzs5T_o</t>
  </si>
  <si>
    <t>SSE Talks - Remote Viewing the Lottery (Analysis) - York Dobyns - 3 3</t>
  </si>
  <si>
    <t>Title: Making ARV Work
Summary: Physicist York Dobyns analyzes attempts to use Associative Remote Viewing (ARV) to predict lottery numbers and the stock market.  Conclusion: it can turn a profit.
About the Author(s): York Dobyns is a physicist (Ph.D. Princeton 1987) who spent 19 years as part of the Princeton Engineering Anomalies Research program.
For more, visit www.scientificexploration.org</t>
  </si>
  <si>
    <t>7-rPOzs5T_o</t>
  </si>
  <si>
    <t>https://youtu.be/X--ax2Uas6w</t>
  </si>
  <si>
    <t>SSE Talks - Remote Viewing the Lottery (Analysis) - York Dobyns - 2 3</t>
  </si>
  <si>
    <t>X--ax2Uas6w</t>
  </si>
  <si>
    <t>https://youtu.be/JSx_BR6s8jc</t>
  </si>
  <si>
    <t>SSE Talks - Remote Viewing the Lottery (Analysis) - York Dobyns - 1 3</t>
  </si>
  <si>
    <t>JSx_BR6s8jc</t>
  </si>
  <si>
    <t>2010 05 16</t>
  </si>
  <si>
    <t>https://youtu.be/SVhi6tZx2og</t>
  </si>
  <si>
    <t>SSE Talks - Orgone Energy Accumlator for Cancer - Dick Blasband - 3 3</t>
  </si>
  <si>
    <t>Title: The Orgone Energy Accumulator And Healing Intention In The Treatment Of Cancer In Mice
Summary: In studies demonstrating anomalous healing of tumors, there are potential similarities between healing intentions and experimental devices called "orgone energy accumulators."
About the Author(s): Richard A. Blasband, M.D., is a psychiatrist in Sausalito, CA who practices psychiatric orgone therapy and healing by mental intention.  He is also Research Director of the Center for Functional Research which is devoted to the experimental investigation of the interface between life energy and consciousness.
For more, visit www.scientificexploration.org</t>
  </si>
  <si>
    <t>SVhi6tZx2og</t>
  </si>
  <si>
    <t>https://youtu.be/FqNlN-PoKC0</t>
  </si>
  <si>
    <t>SSE Talks - Healing and the Mainstream - Bill Bengston - 5 5</t>
  </si>
  <si>
    <t>Title: Problems And Prospects Of Transitioning From Experimental Data To Clinical Application
Summary: Anomalous cancer remission in mice after alternative therapies (in 10 experiments in multiple labs) reveal the divide between experimental and clinical sides of healing.
About the Author(s): Bill Bengston is Professor of Sociology at St. Joseph's College in New York.  In addition to his "day job" teaching a variety of courses, including research methods, statistics, and supervising theses, he has been involved in researching various aspects of healing for several decades.
For more, visit www.scientificexploration.org</t>
  </si>
  <si>
    <t>FqNlN-PoKC0</t>
  </si>
  <si>
    <t>https://youtu.be/gFCLBsr4-qo</t>
  </si>
  <si>
    <t>SSE Talks - The China Study - Collin Campbell - 5 5</t>
  </si>
  <si>
    <t>Title: The China Study
Summary: Nutritional expert Dr. Colin Campbell summarizes an enormous nutritional study that took place in China.  The results: a whole food, plant-based diet seems to dramatically reduce the incidence and severity of cancer.
About the Author(s):
T. Colin Campbell, who was trained at Cornell (M.S., Ph.D.) and MIT (Research Associate) in nutrition, biochemistry and toxicology, spent 10 years on the faculty of Virginia Tech's Department of Biochemistry and Nutrition before returning to the Division of Nutritional Sciences at Cornell in 1975 where he presently holds his Endowed Chair (now Emeritus).
For more, visit www.scientificexploration.org</t>
  </si>
  <si>
    <t>gFCLBsr4-qo</t>
  </si>
  <si>
    <t>https://youtu.be/WiTIgxsRqDY</t>
  </si>
  <si>
    <t>SSE Talks - The China Study - Collin Campbell - 4 5</t>
  </si>
  <si>
    <t>WiTIgxsRqDY</t>
  </si>
  <si>
    <t>https://youtu.be/ZuNfxBqy3fE</t>
  </si>
  <si>
    <t>SSE Talks - The China Study - Collin Campbell - 2 5</t>
  </si>
  <si>
    <t>ZuNfxBqy3fE</t>
  </si>
  <si>
    <t>https://youtu.be/O_tbfmmPsfw</t>
  </si>
  <si>
    <t>SSE Talks - The China Study - Collin Campbell - 3 5</t>
  </si>
  <si>
    <t>O_tbfmmPsfw</t>
  </si>
  <si>
    <t>https://youtu.be/NQ1eLWrPzuY</t>
  </si>
  <si>
    <t>SSE Talks - Orgone Energy Accumlator for Cancer - Dick Blasband - 1 3</t>
  </si>
  <si>
    <t>NQ1eLWrPzuY</t>
  </si>
  <si>
    <t>https://youtu.be/DHkYK1bFQYg</t>
  </si>
  <si>
    <t>SSE Talks - Orgone Energy Accumlator for Cancer - Dick Blasband - 2 3</t>
  </si>
  <si>
    <t>DHkYK1bFQYg</t>
  </si>
  <si>
    <t>https://youtu.be/khsScGRcGXI</t>
  </si>
  <si>
    <t>SSE Talks - Healing and the Mainstream - Bill Bengston - 2 5</t>
  </si>
  <si>
    <t>khsScGRcGXI</t>
  </si>
  <si>
    <t>https://youtu.be/A7R0y4gi0cI</t>
  </si>
  <si>
    <t>SSE Talks - Healing and the Mainstream - Bill Bengston - 4 5</t>
  </si>
  <si>
    <t>A7R0y4gi0cI</t>
  </si>
  <si>
    <t>https://youtu.be/7M9QzpVrXbY</t>
  </si>
  <si>
    <t>SSE Talks - Healing and the Mainstream - Bill Bengston - 3 5</t>
  </si>
  <si>
    <t>7M9QzpVrXbY</t>
  </si>
  <si>
    <t>https://youtu.be/WYsLJ7ssDRQ</t>
  </si>
  <si>
    <t>SSE Talks - Healing and the Mainstream - Bill Bengston - 1 5</t>
  </si>
  <si>
    <t>WYsLJ7ssDRQ</t>
  </si>
  <si>
    <t>https://youtu.be/QPsf0zVgA3I</t>
  </si>
  <si>
    <t>SSE Talks - Science And The Afterlife - Julie Beischel - 3 5</t>
  </si>
  <si>
    <t>Title: Mediumship Under The Microscope: Science And The Afterlife
Summary: New research techniques are being introduced in the study of mediumship.
About the Author(s): Julie Beischel, PhD, is the Co-Founder and Director of Research at The Windbridge Institute for Applied Research in Human Potential.  Dr. Beischel received her doctorate in Pharmacology and Toxicology with a minor in Microbiology and Immunology from the University of Arizona.  Her research interests center on the survival of consciousness hypothesis ("life after death.")
For more, visit www.scientificexploration.org</t>
  </si>
  <si>
    <t>QPsf0zVgA3I</t>
  </si>
  <si>
    <t>https://youtu.be/gYS2N5pzjX4</t>
  </si>
  <si>
    <t>SSE Talks - Science And The Afterlife - Julie Beischel - 4 5</t>
  </si>
  <si>
    <t>gYS2N5pzjX4</t>
  </si>
  <si>
    <t>https://youtu.be/t_Q-fmZ4QAU</t>
  </si>
  <si>
    <t>SSE Talks - Science And The Afterlife - Julie Beischel - 1 5</t>
  </si>
  <si>
    <t>t_Q-fmZ4QAU</t>
  </si>
  <si>
    <t>https://youtu.be/v-dpeYmRhSo</t>
  </si>
  <si>
    <t>SSE Talks - Science And The Afterlife - Julie Beischel - 2 5</t>
  </si>
  <si>
    <t>v-dpeYmRhSo</t>
  </si>
  <si>
    <t>https://youtu.be/hcotBzjXndI</t>
  </si>
  <si>
    <t>SSE Talks - Science And The Afterlife - Julie Beischel - 5 5</t>
  </si>
  <si>
    <t>hcotBzjXndI</t>
  </si>
  <si>
    <t>2009 07 30</t>
  </si>
  <si>
    <t>https://youtu.be/5De7gYtNPfc</t>
  </si>
  <si>
    <t>SSE Talks - Parapsychology Research Methods 2 2</t>
  </si>
  <si>
    <t>www.scientificexploration.org
Title:
Phenomenological and Objective Methods in Consciousness Research: The Case of Spirit Mediumship
Summary:
Dr. Emmons examines methods of parapsychological research including phenomenology, objectivism, and the role of the researcher.
About the Author(s):
Charles F. Emmons, PhD, is a sociologist at Gettysburg College and author of several books on parapsychology.
For more, visit www.scientificexploration.org</t>
  </si>
  <si>
    <t>5De7gYtNPfc</t>
  </si>
  <si>
    <t>https://youtu.be/8Jw6pePlfvs</t>
  </si>
  <si>
    <t>SSE Talks - Parapsychology Research Methods 1 2</t>
  </si>
  <si>
    <t>8Jw6pePlfvs</t>
  </si>
  <si>
    <t>https://youtu.be/0eqHp36CXbo</t>
  </si>
  <si>
    <t>SSE Talks - Mysteries of Insect Olfaction 2 3</t>
  </si>
  <si>
    <t>www.scientificexploration.org
Title:
Protein Semiconductors in Relation to Insect Olfaction
Summary:
Thomas Dyktra's body of evidence suggests that insect sensillae (scent organs) are more like "vibrational" antennae than chemical receptors--the prevailing theory.
About the Author(s):
Thomas M. Dykstra, PhD, is president of Dykstra Laboratories, studying entomology, electromagnetics, and life.
For more, visit www.scientificexploration.org</t>
  </si>
  <si>
    <t>0eqHp36CXbo</t>
  </si>
  <si>
    <t>https://youtu.be/NDvy8vSu3UA</t>
  </si>
  <si>
    <t>SSE Talks - Mysteries of Insect Olfaction 3 3</t>
  </si>
  <si>
    <t>NDvy8vSu3UA</t>
  </si>
  <si>
    <t>https://youtu.be/i2Rn6zAokKs</t>
  </si>
  <si>
    <t>SSE Talks - Mysteries of Insect Olfaction 1 3</t>
  </si>
  <si>
    <t>i2Rn6zAokKs</t>
  </si>
  <si>
    <t>https://youtu.be/iQ8pa0gFTI4</t>
  </si>
  <si>
    <t>SSE Talks - Descartes and Non-Physical Mind 2 3</t>
  </si>
  <si>
    <t>www.scientificexploration.org
Title:
Philosophical Substance Abuse: Distorting Descartes and Dismissing Dualism
Summary:
Kenny Arnette explores relationships between modern science and Descartes' original picture of the non-physical mind.
About the Author(s):
J. Kenneth Arnette, Department of Psychology, Southern Oregon University, Ashland, OR 97520, USA.
For more, visit www.scientificexploration.org</t>
  </si>
  <si>
    <t>iQ8pa0gFTI4</t>
  </si>
  <si>
    <t>https://youtu.be/Pt9RwJHBg68</t>
  </si>
  <si>
    <t>SSE Talks - Descartes and Non-Physical Mind 1 3</t>
  </si>
  <si>
    <t>Pt9RwJHBg68</t>
  </si>
  <si>
    <t>https://youtu.be/LXKNj3etD0c</t>
  </si>
  <si>
    <t>SSE Talks - Descartes and Non-Physical Mind 3 3</t>
  </si>
  <si>
    <t>LXKNj3etD0c</t>
  </si>
  <si>
    <t>https://youtu.be/z-VGhOYE770</t>
  </si>
  <si>
    <t>SSE Talks - Quantum Mechanics and Consciousness 4 4</t>
  </si>
  <si>
    <t>www.scientificexploration.org
Title:
Quantum Mechanics and Consciousness: A New Measurement
Summary:
Features of quantum mechanics suggest that, rather than passively observing it, our minds create reality.
About the Author(s):
Bernard Haisch, Ph.D., Calphysics Institute, is an astrophysicist and author of over 130 scientific publications. He served as a scientific editor of the Astrophysical Journal for ten years, and was Principal Investigator on several NASA research projects. He is a past Editor-in-Chief of the Journal of Scientific Exploration.
For more, visit www.scientificexploration.org</t>
  </si>
  <si>
    <t>z-VGhOYE770</t>
  </si>
  <si>
    <t>https://youtu.be/j3LGiZWhfVM</t>
  </si>
  <si>
    <t>SSE Talks - Quantum Mechanics and Consciousness 3 4</t>
  </si>
  <si>
    <t>j3LGiZWhfVM</t>
  </si>
  <si>
    <t>https://youtu.be/Z31oGddiaCU</t>
  </si>
  <si>
    <t>SSE Talks - Quantum Mechanics and Consciousness 2 4</t>
  </si>
  <si>
    <t>Z31oGddiaCU</t>
  </si>
  <si>
    <t>https://youtu.be/nttB3Wze3Y8</t>
  </si>
  <si>
    <t>SSE Talks - Quantum Mechanics and Consciousness 1 4</t>
  </si>
  <si>
    <t>nttB3Wze3Y8</t>
  </si>
  <si>
    <t>https://youtu.be/hisohVo8M5M</t>
  </si>
  <si>
    <t>SSE Talks - 40 Hz Brainwaves and Higher Consciousness 3 3</t>
  </si>
  <si>
    <t>www.scientificexploration.org
Title:
Does Gamma Brain Wave Emission Correlate with Higher Consciousness?
Summary:
Gamma emission (40 Hz brainwaves) are present in the frontal lobes of people of "higher consciousness."  Neurofeedback was used to train non-advanced meditators to emit gamma brainwaves, resulting in similiar subjective reports of "higher consciousness."
About the Author(s):
Beverly Rubik, Ph.D., is a prolific biophysicist associated with the Institute of Frontier Science and Saybrook Graduate School in San Francisco.  Dr. Rubik presently serves on the editorial boards of Journal of Alternative &amp; Complementary Medicine, Integrative Medicine Insights, and ReVision.
For more, visit www.scientificexploration.org</t>
  </si>
  <si>
    <t>hisohVo8M5M</t>
  </si>
  <si>
    <t>https://youtu.be/TM6_Wmb6SPw</t>
  </si>
  <si>
    <t>SSE Talks - 40 Hz Brainwaves and Higher Consciousness 2 3</t>
  </si>
  <si>
    <t>TM6_Wmb6SPw</t>
  </si>
  <si>
    <t>https://youtu.be/KnLl9vs3W20</t>
  </si>
  <si>
    <t>SSE Talks - 40 Hz Brainwaves and Higher Consciousness 1 3</t>
  </si>
  <si>
    <t>KnLl9vs3W20</t>
  </si>
  <si>
    <t>2009 07 27</t>
  </si>
  <si>
    <t>https://youtu.be/3QSMb0pgmpY</t>
  </si>
  <si>
    <t>SSE Talks - Disproof of HIV AIDS Theory 1 3</t>
  </si>
  <si>
    <t>www.scientificexploration.org
Title:
Straightforward and Obvious Disproof of HIV/AIDS Theory
Summary:
Henry Bauer summarizes certain evidence that HIV does not cause AIDS.
About the Author(s):
Henry Bauer, PhD, is dean emeritus of the College of Arts and Sciences at Virginia Tech, emertius professor of Chemistry, and former editor of the Journal of Scientific Exploration.
For more, visit www.scientificexploration.org</t>
  </si>
  <si>
    <t>3QSMb0pgmpY</t>
  </si>
  <si>
    <t>https://youtu.be/66-gDhfMTLg</t>
  </si>
  <si>
    <t>SSE Talks - Disproof of HIV AIDS Theory 2 3</t>
  </si>
  <si>
    <t>66-gDhfMTLg</t>
  </si>
  <si>
    <t>https://youtu.be/cmfdSfLIT2g</t>
  </si>
  <si>
    <t>SSE Talks - Disproof of HIV AIDS Theory 3 3</t>
  </si>
  <si>
    <t>cmfdSfLIT2g</t>
  </si>
  <si>
    <t>https://youtu.be/0a-HxereEYk</t>
  </si>
  <si>
    <t>SSE Talks - Global Consciousness Project  New Findings 2 3</t>
  </si>
  <si>
    <t>www.scientificexploration.org
Title:
The Global Consciousness Project: Findings in the Event Experiment
Summary:
Roger Nelson compares 250 world events against the CGP 10-year database, determining that events engaging the attention of millions of people have a stronger influence on a global network of random event generators (REGs) than do events engaging smaller numbers of people.
About the Author(s):
Roger Nelson, PhD, is a Princeton experimental psychologist and founder of the Global Consciousness Project.
For more, visit www.scientificexploration.org</t>
  </si>
  <si>
    <t>0a-HxereEYk</t>
  </si>
  <si>
    <t>https://youtu.be/BR02BhPvp7M</t>
  </si>
  <si>
    <t>SSE Talks - Global Consciousness Project  New Findings 1 3</t>
  </si>
  <si>
    <t>BR02BhPvp7M</t>
  </si>
  <si>
    <t>https://youtu.be/8baAyjHraJI</t>
  </si>
  <si>
    <t>SSE Talks - Global Consciousness Project  New Findings 3 3</t>
  </si>
  <si>
    <t>www.scientificexploration.org
Title:
The Global Consciousness Project: Findings in the Event Experiment
Summary:
Roger Nelson compares 250 world events against the CGP 10-year database, determining that events engaging the attention of millions of people have a stronger influence on a global network of random event generators (REGs) than do events engaging smaller numbers of people.
About the Author(s):
Roger Nelson, PhD, is a Princeton experimental psychologist and founder of the Global Consciousness Project.
For more, visit www.scientificexploration.org</t>
  </si>
  <si>
    <t>8baAyjHraJI</t>
  </si>
  <si>
    <t>https://youtu.be/VvWUet5eLXs</t>
  </si>
  <si>
    <t>SSE Talks - Mind-Matter Interaction and Robotics 2 2</t>
  </si>
  <si>
    <t>www.scientificexploration.org
Title:
Random Robot Redux: Replications and Reflections
Summary:
Robert Jahn, former Dean of Engineering at Princeton University and director of the PEAR laboratory, reflects on the lessons of a small experiment involving conscious intent and a randomly-driven mechanical robot.
About the Author(s):
R.G. Jahn, E.B. Fassassi, J.C. Valentino, and E.S. Hoeger are affiliated with Princeton Engineering Anomalies Research and International Consciousness Research Laboratories.
For more, visit www.scientificexploration.org</t>
  </si>
  <si>
    <t>VvWUet5eLXs</t>
  </si>
  <si>
    <t>https://youtu.be/CBnWyGR8huE</t>
  </si>
  <si>
    <t>SSE Talks - Mind-Matter Interaction and Robotics 1 2</t>
  </si>
  <si>
    <t>CBnWyGR8huE</t>
  </si>
  <si>
    <t>https://youtu.be/e7JHLp3-x70</t>
  </si>
  <si>
    <t>SSE Talks - ESP and Consciousness 4 5</t>
  </si>
  <si>
    <t>www.scientificexploration.org
Title:
Why ESP is Consciousness Only Hope
Summary:
Paul Smith makes the case that psi phenomena do not support a strictly physical notion of consciousness.
About the Author(s):
Paul H. Smith is a retired Army intelligence officer, and alumnus of the military StarGate remote viewing program.  Paul has degrees in Middle East studies, and is currently a doctoral candidate in philosophy at the University of Texas at Austin.  He is president of Remote Viewing Instructional Services, and past president of the International Remote Viewing Association (IRVA).
For more, visit www.scientificexploration.org</t>
  </si>
  <si>
    <t>e7JHLp3-x70</t>
  </si>
  <si>
    <t>https://youtu.be/_8QDMjpLcis</t>
  </si>
  <si>
    <t>SSE Talks - ESP and Consciousness 3 5</t>
  </si>
  <si>
    <t>_8QDMjpLcis</t>
  </si>
  <si>
    <t>https://youtu.be/sDmXfv_fQ9M</t>
  </si>
  <si>
    <t>SSE Talks - ESP and Consciousness 5 5</t>
  </si>
  <si>
    <t>sDmXfv_fQ9M</t>
  </si>
  <si>
    <t>https://youtu.be/w_DNLML5jhs</t>
  </si>
  <si>
    <t>SSE Talks - ESP and Consciousness 2 5</t>
  </si>
  <si>
    <t>w_DNLML5jhs</t>
  </si>
  <si>
    <t>https://youtu.be/Sawcd8XQIRk</t>
  </si>
  <si>
    <t>SSE Talks - ESP and Consciousness 1 5</t>
  </si>
  <si>
    <t>Sawcd8XQIRk</t>
  </si>
  <si>
    <t>https://youtu.be/waFXFGV1DJs</t>
  </si>
  <si>
    <t>SSE Talks - Kashmir Shaivism and Western Science 2 2</t>
  </si>
  <si>
    <t>www.scientificexploration.org
Title:
Higher States of Consciousness Beyond Space and Time: A Comparative Perspective from Eastern Cosmologies and Western Science
Summary:
Maria Syldona, Ph.D, discusses some similarities between the theories of Western empirical science and the cosmology of the eastern tradition of Kashmir Shaivism.
About the Author(s):
Dr. Syldona's interdisciplinary background encompasses engineering, psychology, Eastern science traditions, electrophysiology and education. Her research experience includes post graduate work at Stanford and Brown Universities and SUNY Stonybrook.
For more, visit www.scientificexploration.org</t>
  </si>
  <si>
    <t>waFXFGV1DJs</t>
  </si>
  <si>
    <t>https://youtu.be/qJa1PE_9kPg</t>
  </si>
  <si>
    <t>SSE Talks - Kashmir Shaivism and Western Science 1 2</t>
  </si>
  <si>
    <t>qJa1PE_9kPg</t>
  </si>
  <si>
    <t>https://youtu.be/fBx7YTznKGo</t>
  </si>
  <si>
    <t>SSE Talks - Former Deputy Prime Minister on UFOs 2 3</t>
  </si>
  <si>
    <t>www.scientificexploration.org
Title:
Will It Be Star Wars or Star Dreams?
Summary:
Paul Hellyer examines hypothetical relationships between governments and exterrestrial intelligence, which might result in the best benefits for humanity.
About the Author(s):
Paul Hellyer is a former Canadian Deputy Prime Minister.  In recent years, he has become involved with the extraterrestrial presence and technology. He believes that the time has come for full disclosure of what governments know, and how far advanced they are in replicating the visitors technology, especially in the field of energy.
For more, visit www.scientificexploration.org</t>
  </si>
  <si>
    <t>fBx7YTznKGo</t>
  </si>
  <si>
    <t>https://youtu.be/mYjzilMNiTE</t>
  </si>
  <si>
    <t>SSE Talks - Former Deputy Prime Minister on UFOs 1 3</t>
  </si>
  <si>
    <t>mYjzilMNiTE</t>
  </si>
  <si>
    <t>https://youtu.be/PnfQ0E_zkq8</t>
  </si>
  <si>
    <t>SSE Talks - Former Deputy Prime Minister on UFOs 3 3</t>
  </si>
  <si>
    <t>PnfQ0E_zkq8</t>
  </si>
  <si>
    <t>2009 05 10</t>
  </si>
  <si>
    <t>https://youtu.be/lfh7zhTnnUQ</t>
  </si>
  <si>
    <t>SSE Talks - Origins of Space and Time 1 3</t>
  </si>
  <si>
    <t>www.scientificexploration.org
Title:
The Constants, Reductionism, and the Origins of Space and Time
Summary:
At least six apparently independent physical constants seem to be finely tuned to allow evolution of complex and intelligent life in our universe, the potential origins and implications of which are discussed in this talk.
About the author:
Richard Shoup received his BSEE and PhD in Computer Science from Carnegie Mellon University. He has worked at the Xerox Palo Alto Research Center, Interval Research, and is currently President of the Boundary Institute. His research interests have focused on the foundations of physics, mathematics, and computer science.
For more, visit www.scientificexploration.org</t>
  </si>
  <si>
    <t>lfh7zhTnnUQ</t>
  </si>
  <si>
    <t>https://youtu.be/BmDWmi494HA</t>
  </si>
  <si>
    <t>SSE Talks - Origins of Space and Time 2 3</t>
  </si>
  <si>
    <t>BmDWmi494HA</t>
  </si>
  <si>
    <t>https://youtu.be/sYm81Ca-aHk</t>
  </si>
  <si>
    <t>SSE Talks - Origins of Space and Time 3 3</t>
  </si>
  <si>
    <t>sYm81Ca-aHk</t>
  </si>
  <si>
    <t>2009 05 09</t>
  </si>
  <si>
    <t>https://youtu.be/Zrx4ippguIA</t>
  </si>
  <si>
    <t>SSE Talks - Imaging Acupuncture Points with fMRI 2 3</t>
  </si>
  <si>
    <t>www.scientificexploration.org
Title:
The Imaging of Acupuncture Points and the Characterization of Signal Pathways Using fMRI and Quantitative Ultrasonic Methods
Summary:
Professor and NIH director Joie P. Jones discusses an on-going project that utilizes computer imaging to map acupuncture meridians and their physiological pathways in the body.
About the author(s):
(1) Department of Radiological Sciences, University of California Irvine, Irvine, CA, USA; (2) Bae Institute of Immune Enhancement, Tustin, CA, USA.
For more, visit www.scientificexploration.org</t>
  </si>
  <si>
    <t>Zrx4ippguIA</t>
  </si>
  <si>
    <t>https://youtu.be/mw_LKKZcgyw</t>
  </si>
  <si>
    <t>SSE Talks - Imaging Acupuncture Points with fMRI 1 3</t>
  </si>
  <si>
    <t>mw_LKKZcgyw</t>
  </si>
  <si>
    <t>https://youtu.be/-gdj4ex8xIQ</t>
  </si>
  <si>
    <t>SSE Talks - Imaging Acupuncture Points with fMRI 3 3</t>
  </si>
  <si>
    <t>-gdj4ex8xIQ</t>
  </si>
  <si>
    <t>2009 04 16</t>
  </si>
  <si>
    <t>https://youtu.be/zrcqzNpRWpk</t>
  </si>
  <si>
    <t>SSE Talks - Dean Radin - Consciousness, Photons, and Reality 2 5</t>
  </si>
  <si>
    <t>www.scientificexploration.org
Title:
Gazing at the Minds Eye
Summary:
IONS Senior Scientist Dean Radin summarizes two experiments to explore the nature of the mind's eye. In one, an eyetracking system was used to test whether seers could "see" the future. In another, meditators and non-meditators were asked to use their mind's eye to perceive a beam of photons in a distant, light-tight optical apparatus. Both experiments provided intriguing glimpses of the role of the human mind in weaving the fabric of reality. 
About the Author(s):
Dean Radin, PhD, has been Senior Scientist at the Institute of Noetic Sciences since 2001. He also holds an adjunct appointment at Sonoma State University and is on the Distinguished Consulting Faculty at Saybrook Graduate School. His initial career as a concert violinist was diverted into science after earning a Masters degree in electrical engineering and a PhD in psychology from the University of Illinois, Champaign-Urbana. For a decade he worked on advanced telecommunications R&amp;D at AT&amp;T Bell Laboratories and GTE Laboratories; for over two decades years he has focused on consciousness research at Princeton University, University of Edinburgh, University of Nevada, and three Silicon Valley think-tanks, including SRI International, where he worked on a classified program investigating psi phenomena for the US government. He is author or coauthor of over 200 technical and popular articles, a dozen book chapters, and several books including the bestselling The Conscious Universe (Harper One, 1997) and Entangled Minds (Simon &amp; Schuster, 2006). He has appeared on television shows as diverse as Oprah, Larry King Live, and the BBCs Horizon, and has presented lectures in venues ranging from the physics department at Cambridge University to Google headquarters.
For more, visit www.scientificexploration.org</t>
  </si>
  <si>
    <t>zrcqzNpRWpk</t>
  </si>
  <si>
    <t>https://youtu.be/44OaMnw-Sx8</t>
  </si>
  <si>
    <t>SSE Talks - Dean Radin - Consciousness, Photons, and Reality 4 5</t>
  </si>
  <si>
    <t>44OaMnw-Sx8</t>
  </si>
  <si>
    <t>https://youtu.be/6tjvpk_x-YI</t>
  </si>
  <si>
    <t>SSE Talks - Dean Radin - Consciousness, Photons, and Reality 1 5</t>
  </si>
  <si>
    <t>6tjvpk_x-YI</t>
  </si>
  <si>
    <t>https://youtu.be/lBDmHT-DSbs</t>
  </si>
  <si>
    <t>SSE Talks - Dean Radin - Consciousness, Photons, and Reality 3 5</t>
  </si>
  <si>
    <t>lBDmHT-DSbs</t>
  </si>
  <si>
    <t>https://youtu.be/FmxFsxB_H40</t>
  </si>
  <si>
    <t>SSE Talks - Dean Radin - Consciousness, Photons, and Reality 5 5</t>
  </si>
  <si>
    <t>FmxFsxB_H40</t>
  </si>
  <si>
    <t>https://youtu.be/ToQBrUuNN4I</t>
  </si>
  <si>
    <t>SSE Talks - Retrocausation, Psi, and Entropy 1 2</t>
  </si>
  <si>
    <t>www.scientificexploration.org
Title:
Can You Still Win Yesterdays Lottery? or Retrocausation: Is it Compatible with Known Physics?
Summary:
Professor Garret Moddel discusses the possibility that retrocausation (the present affecting the past), as demonstrated in retro-psychokinesis experiments, may not be incompatiable with known physical theory.
About the Author(s):
Garret Moddel, Ph.D., is professor of Electrical, Computer, and Energy Engineering at the University of Colorado, Boulder, CO, USA.
For more, visit www.scientificexploration.org</t>
  </si>
  <si>
    <t>ToQBrUuNN4I</t>
  </si>
  <si>
    <t>https://youtu.be/6XyC3wcj8ws</t>
  </si>
  <si>
    <t>SSE Talks - Retrocausation, Psi, and Entropy 2 2</t>
  </si>
  <si>
    <t>6XyC3wcj8ws</t>
  </si>
  <si>
    <t>https://youtu.be/gaFQ8rAf7vE</t>
  </si>
  <si>
    <t>SSE Talks - Hemi-Sync® Investigation 1 2</t>
  </si>
  <si>
    <t>www.scientificexploration.org
Title:
An Investigation into Repeated Exposure to Hemi-Sync® Technology in Controlled Workshop Environments
Summary:
Cam Danielson discusses responses of over 700 Monroe Institute program participants to focused states of consciousness achieved through Hemi-Sync® audio technology.
For more, visit www.scientificexploration.org</t>
  </si>
  <si>
    <t>gaFQ8rAf7vE</t>
  </si>
  <si>
    <t>https://youtu.be/KJ514HzFjuQ</t>
  </si>
  <si>
    <t>SSE Talks - Hemi-Sync® Investigation 2 2</t>
  </si>
  <si>
    <t>KJ514HzFjuQ</t>
  </si>
  <si>
    <t>https://youtu.be/O9g9dz1U0qA</t>
  </si>
  <si>
    <t>SSE Talks - Water Memory 1 3</t>
  </si>
  <si>
    <t>www.scientificexploration.org
Title:
Water Memory: Carrier of Conscious Intention
Summary:
Dr. Glen Rein discusses 'water memory' (the "imprinting" of water with conscious intention), and the results of his study suggesting that specific conscious intentions can produce polarity-specific biological effects.
About the Author(s):
After becoming an Assistant Professor at Mt. Sinai Medical School, Dr. Rein left academia and founded the Quantum Biology Research Lab (Ridgway, CO, USA). His research has since focused on characterizing non-classical forms of electromagnetic energy by virtue of their effects on biological systems and water.
For more, visit www.scientificexploration.org</t>
  </si>
  <si>
    <t>O9g9dz1U0qA</t>
  </si>
  <si>
    <t>https://youtu.be/JcYYVswRimY</t>
  </si>
  <si>
    <t>SSE Talks - Water Memory 2 3</t>
  </si>
  <si>
    <t>JcYYVswRimY</t>
  </si>
  <si>
    <t>https://youtu.be/C2ynAz63amk</t>
  </si>
  <si>
    <t>SSE Talks - Water Memory 3 3</t>
  </si>
  <si>
    <t>C2ynAz63amk</t>
  </si>
  <si>
    <t>2009 04 15</t>
  </si>
  <si>
    <t>https://youtu.be/ckuO1KkETrg</t>
  </si>
  <si>
    <t>SSE Talks - fMRI &amp; EEG of Distant Healing 1 4</t>
  </si>
  <si>
    <t>www.scientificexploration.org
Title:
Functional Magnetic Resonance Imaging and Electroencephalographic Evidence of Correlated Brain Signals Between Physically and Sensory Isolated Subjects
Summary:
Dr. Todd Richards reports on studies showing the existence of anomalous correlated brain signals in pairs of physically and sensory isolated humans - namely that instructions to a healer to make an intentional connection with a sensory isolated person can be correlated to changes in brain function of that individual.
About the Author(s):
Dr. Todd Richards is professor of radiology at the University of Washington. He performs neuron-imaging research related to consciousness, learning disabilities, pain, and chemical abnormalities in the brain. He teaches classes in advanced MR imaging techniques such as functional brain imaging, diffusion tensor imaging, perfusion imaging, and MR spectroscopic imaging.
For more, visit www.scientificexploration.org</t>
  </si>
  <si>
    <t>ckuO1KkETrg</t>
  </si>
  <si>
    <t>https://youtu.be/tJEzsTYGt2I</t>
  </si>
  <si>
    <t>SSE Talks - fMRI &amp; EEG of Distant Healing 3 4</t>
  </si>
  <si>
    <t>tJEzsTYGt2I</t>
  </si>
  <si>
    <t>https://youtu.be/XMIcATCk6ug</t>
  </si>
  <si>
    <t>SSE Talks - fMRI &amp; EEG of Distant Healing 2 4</t>
  </si>
  <si>
    <t>XMIcATCk6ug</t>
  </si>
  <si>
    <t>https://youtu.be/XIgoZaTOqGY</t>
  </si>
  <si>
    <t>SSE Talks - fMRI &amp; EEG of Distant Healing 4 4</t>
  </si>
  <si>
    <t>XIgoZaTOqGY</t>
  </si>
  <si>
    <t>https://youtu.be/QnfxIv9K_Z8</t>
  </si>
  <si>
    <t>SSE Talks - Phenomenology of Intent 1 2</t>
  </si>
  <si>
    <t>www.scientificexploration.org
Title:
Intent and the Process of Becoming Conscious: A Phenomenological View
Summary:
Peter Moddel argues that, although it seems reasonable to assume the world exists independently of our witnessing it, there is reason to suggest the contrary. Concept creation is how we bring things to consciousness and think about them. But concepts are formed in the mind and therefore all we know about the world is, to some degree, a mind creation.
About the Author(s):
Peter Moddel lives in Fribourg, Switzerland.
For more, visit www.scientificexploration.org</t>
  </si>
  <si>
    <t>QnfxIv9K_Z8</t>
  </si>
  <si>
    <t>https://youtu.be/exDHv4tcW6s</t>
  </si>
  <si>
    <t>SSE Talks - Phenomenology of Intent 2 2</t>
  </si>
  <si>
    <t>exDHv4tcW6s</t>
  </si>
  <si>
    <t>https://youtu.be/ZFBRYjQ8CvE</t>
  </si>
  <si>
    <t>SSE Talks - The Boundaries of Perception 1 3</t>
  </si>
  <si>
    <t>www.scientificexploration.org
Title:
Exploring the Boundaries of Perception
Summary:
Engineer and former Stargate remote viewer Dale Graff examines common elements of a range of unusual experiences that may provide insight into modes of human perception, and dualities of sensing and knowing.
About the Author(s):
Dale E. Graff: BS Aeronautical Engineering; MS Physics; 10 Years with Aerospace Corporations; 30 Years in Technical Intelligence (FTD, DIA) Remote Viewing Research/Applications (Stargate) 1976-1993.
For more, visit www.scientificexploration.org</t>
  </si>
  <si>
    <t>ZFBRYjQ8CvE</t>
  </si>
  <si>
    <t>https://youtu.be/XrfN3BFgzzI</t>
  </si>
  <si>
    <t>SSE Talks - The Boundaries of Perception 2 3</t>
  </si>
  <si>
    <t>XrfN3BFgzzI</t>
  </si>
  <si>
    <t>https://youtu.be/6g-OsHpwrfA</t>
  </si>
  <si>
    <t>SSE Talks - The Boundaries of Perception 3 3</t>
  </si>
  <si>
    <t>6g-OsHpwrfA</t>
  </si>
  <si>
    <t>https://youtu.be/Gq6FzcLPOB4</t>
  </si>
  <si>
    <t>SSE Talks - Evaluation of 'Leaked' UFO Docs 1 4</t>
  </si>
  <si>
    <t>www.scientificexploration.org
Title:
Evaluation of Two Original-paper Leaked UFO Documents
Summary:
Aeronautical engineer Dr. Robert Wood evaluates two famous 'leaked' documents pertaining to UFOs: "An Encyclopedia of Flying Saucers," and "The Burned Document."
About the Author(s):
Dr. Bob Wood graduated from the University of Colorados Aeronautical Engineering School, and went to Cornell to obtain his PhD in Physics. Bob spent 43 years working for McDonnell Douglas (now Boeing) in a wide variety of classified and unclassified research management situations. It was in the late 60s that he became aware of the potential importance of the UFO issue.
For more, visit www.scientificexploration.org</t>
  </si>
  <si>
    <t>Gq6FzcLPOB4</t>
  </si>
  <si>
    <t>https://youtu.be/zuII7YZgTQk</t>
  </si>
  <si>
    <t>SSE Talks - Evaluation of 'Leaked' UFO Docs 2 4</t>
  </si>
  <si>
    <t>zuII7YZgTQk</t>
  </si>
  <si>
    <t>https://youtu.be/407V32gFDBI</t>
  </si>
  <si>
    <t>SSE Talks - Evaluation of 'Leaked' UFO Docs 3 4</t>
  </si>
  <si>
    <t>407V32gFDBI</t>
  </si>
  <si>
    <t>https://youtu.be/FJVNc9ctxy0</t>
  </si>
  <si>
    <t>SSE Talks - Evaluation of 'Leaked' UFO Docs 4 4</t>
  </si>
  <si>
    <t>FJVNc9ctxy0</t>
  </si>
  <si>
    <t>https://youtu.be/-1xIVQhhDPc</t>
  </si>
  <si>
    <t>SSE Talks - Subjectivity in Anomalous Experiences 1 4</t>
  </si>
  <si>
    <t>www.scientificexploration.org
Title:
2008 Dinsdale Award Lecture
Summary:
Prolific UFO researcher Jerome Clark discusses the reference frames from which we approach the experience of phenomena outside of consensus reality.
About the Author(s):
Jerome Clark has been interested in anomalistics all his life. He is the author of nearly 20 books on the subject, including the multi-volume UFO Encyclopedia (1990- 1998), and has won a number of literary prizes, including the Benjamin Franklin Award (twice) from the Publishers Marketing Association for lead titles in the Popular Science and Environment category. He has been an editor of International UFO Reporter for more than two decades and has served on the board of the Center for UFO Studies for as long. He worked on the editorial staff of the popular paranormal monthly Fate between 1976 and 1989. Recently, he returned to the magazine as book-review editor. Besides his work in ufology and Forteana, he is a music critic and songwriter who has had songs placed with popular country and folk performers including Emmylou Harris, Tom T. Hall, Seldom Scene, Mary Chapin Carpenter, and others. He lives in southwestern Minnesota.
For more, visit www.scientificexploration.org</t>
  </si>
  <si>
    <t>-1xIVQhhDPc</t>
  </si>
  <si>
    <t>https://youtu.be/avxG2rqpVPc</t>
  </si>
  <si>
    <t>SSE Talks - Subjectivity in Anomalous Experiences 2 4</t>
  </si>
  <si>
    <t>avxG2rqpVPc</t>
  </si>
  <si>
    <t>https://youtu.be/a0NfAAQJD4Q</t>
  </si>
  <si>
    <t>SSE Talks - Subjectivity in Anomalous Experiences 3 4</t>
  </si>
  <si>
    <t>a0NfAAQJD4Q</t>
  </si>
  <si>
    <t>https://youtu.be/SGO7-I1q24E</t>
  </si>
  <si>
    <t>SSE Talks - Subjectivity in Anomalous Experiences 4 4</t>
  </si>
  <si>
    <t>SGO7-I1q24E</t>
  </si>
  <si>
    <t>https://youtu.be/s5ypGrw5q1w</t>
  </si>
  <si>
    <t>SSE Talks - Gravito-inertial Propulsion 1 3</t>
  </si>
  <si>
    <t>www.scientificexploration.org
Title:
Gravito-inertial Propulsion Effect Predicted by the BSM - Supergravitation Unified Theory
Summary:
Stoyan Sarg discusses how the BSM-SG theory predicts that proper modulation of the physical vacuum can reduce the gravito-inertial mass of a spacecraft, resulting in a new propulsion mechanism with features similar to that of UFOs.
About the author(s):
Stoyan Sarg is a physicist and author based in Toronto, Canada.
For more, visit www.scientificexploration.org</t>
  </si>
  <si>
    <t>s5ypGrw5q1w</t>
  </si>
  <si>
    <t>https://youtu.be/ZOY2mPmZjvE</t>
  </si>
  <si>
    <t>SSE Talks - Gravito-inertial Propulsion 2 3</t>
  </si>
  <si>
    <t>ZOY2mPmZjvE</t>
  </si>
  <si>
    <t>https://youtu.be/NT7eHuSYayc</t>
  </si>
  <si>
    <t>SSE Talks - Gravito-inertial Propulsion 3 3</t>
  </si>
  <si>
    <t>NT7eHuSYayc</t>
  </si>
  <si>
    <t>2009 04 14</t>
  </si>
  <si>
    <t>https://youtu.be/sagr-eSxElg</t>
  </si>
  <si>
    <t>SSE Talks - Psi and UFOs  Lessons for Physics 2 4</t>
  </si>
  <si>
    <t>www.scientificexploration.org
Title:
The Common Elements of Parapsychology and UFO Experiences: Lessons for Physics
Summary:
Physicist and NSF fellow Claude Swanson examines the evidence supporting a range of anomalous phenomena, from UFOs to parapsychology, and discusses their potential implications to physical theory.
About the author(s):
Dr. Swanson was educated as a physicist at MIT (69) and received his Ph.D. in physics from Princeton University (1976). He has worked as a consultant in applied physics for more than two decades, as well as pursuing research into the physics of anomalous phenomena. His primary interest is in identifying areas of anomaly and developing an expanded physics model which can account for such phenomena. He has written a book, The Synchronized Universe-New Science of the Paranormal, summarizing some of his findings.
For more, visit www.scientificexploration.org</t>
  </si>
  <si>
    <t>sagr-eSxElg</t>
  </si>
  <si>
    <t>https://youtu.be/qU57ApMRFOY</t>
  </si>
  <si>
    <t>SSE Talks - Psi and UFOs  Lessons for Physics 4 4</t>
  </si>
  <si>
    <t>qU57ApMRFOY</t>
  </si>
  <si>
    <t>https://youtu.be/ens_aFzn7Rk</t>
  </si>
  <si>
    <t>SSE Talks - Psi and UFOs  Lessons for Physics 3 4</t>
  </si>
  <si>
    <t>ens_aFzn7Rk</t>
  </si>
  <si>
    <t>https://youtu.be/De79Ru-Lwlk</t>
  </si>
  <si>
    <t>SSE Talks - Psi and UFOs  Lessons for Physics 1 4</t>
  </si>
  <si>
    <t>De79Ru-Lwlk</t>
  </si>
  <si>
    <t>https://youtu.be/B1Ddym37HWg</t>
  </si>
  <si>
    <t>SSE Talks - Invisible Rocketry  Proton-Antiproton Thrust 2 3</t>
  </si>
  <si>
    <t>www.scientificexploration.org
Title:
Invisible Rocketry: How to Produce an Apparently Reactionless Drive without Violating Newton's Third Law
Summary:
Princeton physicist York Dobyns explores a potential thrust mechanism for interstellar travel, based on proton-antiproton reactions. Results may be consistent with reported UFO phenomena.
About the author(s):
York Dobyns is a physicist (Ph.D. Princeton 1987) who spent 19 years as part of the Princeton Engineering Anomalies Research program.
For more, visit www.scientificexploration.org</t>
  </si>
  <si>
    <t>B1Ddym37HWg</t>
  </si>
  <si>
    <t>https://youtu.be/DlU4hxAMFE4</t>
  </si>
  <si>
    <t>SSE Talks - Invisible Rocketry  Proton-Antiproton Thrust 1 3</t>
  </si>
  <si>
    <t>DlU4hxAMFE4</t>
  </si>
  <si>
    <t>https://youtu.be/vnOTqHn3Aew</t>
  </si>
  <si>
    <t>SSE Talks - Invisible Rocketry  Proton-Antiproton Thrust 3 3</t>
  </si>
  <si>
    <t>vnOTqHn3Aew</t>
  </si>
  <si>
    <t>https://youtu.be/-t13QjYLX2Y</t>
  </si>
  <si>
    <t>SSE Talks - Pranic Healing and Cells 1 3</t>
  </si>
  <si>
    <t>www.scientificexploration.org
Title:
An Extensive Laboratory Study of Pranic Healing Using Cells in Culture Subjected to Gamma Radiation
Summary:
A long-term study showed that pranic healing techniques (believed by practitioners to be "Qi or life-force energy") significantly enhanced the survival rate of cells subjected to radiation.
About the author:
Joie P. Jones, PhD, Department of Radiological Sciences, University of California Irvine, Irvine, CA USA.
For more, visit www.scientificexploration.org</t>
  </si>
  <si>
    <t>-t13QjYLX2Y</t>
  </si>
  <si>
    <t>https://youtu.be/4izE248zW7o</t>
  </si>
  <si>
    <t>SSE Talks - Pranic Healing and Cells 2 3</t>
  </si>
  <si>
    <t>4izE248zW7o</t>
  </si>
  <si>
    <t>https://youtu.be/zrJcGfi8cfU</t>
  </si>
  <si>
    <t>SSE Talks - Pranic Healing and Cells 3 3</t>
  </si>
  <si>
    <t>zrJcGfi8cfU</t>
  </si>
  <si>
    <t>https://youtu.be/14ibyAYWVHM</t>
  </si>
  <si>
    <t>SSE Talks - Effects of Intention on Seedlings 2 2</t>
  </si>
  <si>
    <t>www.scientificexploration.org
Title:
Effects of Distant Group Intention on the Growth of Seedlings
Summary:
Gary E. Schwartz, Ph.D., discusses the effect of focused group thoughts on the development of seedlings, in recent research carried out with Lynne McTaggart, Mark Boccuzzi, and Melinda Connor.
About the author:
Gary E. Schwartz is a Professor of Psychology, Medicine, Neurology, Psychiatry, and Surgery, and Director of the Laboratory for Advances in Consciousness and Health, at The University of Arizona in Tucson. He is also Corporate Director of Development of Energy Healing at Canyon Ranch.
For more, visit www.scientificexploration.org</t>
  </si>
  <si>
    <t>14ibyAYWVHM</t>
  </si>
  <si>
    <t>https://youtu.be/bb4lWf4jNTQ</t>
  </si>
  <si>
    <t>SSE Talks - Effects of Intention on Seedlings 1 2</t>
  </si>
  <si>
    <t>bb4lWf4jNTQ</t>
  </si>
</sst>
</file>

<file path=xl/styles.xml><?xml version="1.0" encoding="utf-8"?>
<styleSheet xmlns="http://schemas.openxmlformats.org/spreadsheetml/2006/main">
  <numFmts count="4">
    <numFmt numFmtId="44" formatCode="_-&quot;£&quot;* #,##0.00_-;\-&quot;£&quot;* #,##0.00_-;_-&quot;£&quot;* &quot;-&quot;??_-;_-@_-"/>
    <numFmt numFmtId="43" formatCode="_-* #,##0.00_-;\-* #,##0.00_-;_-* &quot;-&quot;??_-;_-@_-"/>
    <numFmt numFmtId="41" formatCode="_-* #,##0_-;\-* #,##0_-;_-* &quot;-&quot;_-;_-@_-"/>
    <numFmt numFmtId="42" formatCode="_-&quot;£&quot;* #,##0_-;\-&quot;£&quot;* #,##0_-;_-&quot;£&quot;* &quot;-&quot;_-;_-@_-"/>
  </numFmts>
  <fonts count="22">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0"/>
      <scheme val="minor"/>
    </font>
    <font>
      <sz val="11"/>
      <color theme="0"/>
      <name val="Calibri"/>
      <charset val="0"/>
      <scheme val="minor"/>
    </font>
    <font>
      <b/>
      <sz val="11"/>
      <color rgb="FF3F3F3F"/>
      <name val="Calibri"/>
      <charset val="0"/>
      <scheme val="minor"/>
    </font>
    <font>
      <u/>
      <sz val="11"/>
      <color rgb="FF800080"/>
      <name val="Calibri"/>
      <charset val="0"/>
      <scheme val="minor"/>
    </font>
    <font>
      <b/>
      <sz val="11"/>
      <color theme="1"/>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9C0006"/>
      <name val="Calibri"/>
      <charset val="0"/>
      <scheme val="minor"/>
    </font>
    <font>
      <sz val="11"/>
      <color rgb="FF9C6500"/>
      <name val="Calibri"/>
      <charset val="0"/>
      <scheme val="minor"/>
    </font>
    <font>
      <sz val="11"/>
      <color rgb="FF3F3F76"/>
      <name val="Calibri"/>
      <charset val="0"/>
      <scheme val="minor"/>
    </font>
    <font>
      <sz val="11"/>
      <color rgb="FF006100"/>
      <name val="Calibri"/>
      <charset val="0"/>
      <scheme val="minor"/>
    </font>
    <font>
      <sz val="11"/>
      <color rgb="FFFA7D00"/>
      <name val="Calibri"/>
      <charset val="0"/>
      <scheme val="minor"/>
    </font>
    <font>
      <b/>
      <sz val="11"/>
      <color rgb="FFFA7D00"/>
      <name val="Calibri"/>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0" fontId="4" fillId="2"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5" fillId="10" borderId="0" applyNumberFormat="0" applyBorder="0" applyAlignment="0" applyProtection="0">
      <alignment vertical="center"/>
    </xf>
    <xf numFmtId="0" fontId="7" fillId="0" borderId="0" applyNumberFormat="0" applyFill="0" applyBorder="0" applyAlignment="0" applyProtection="0">
      <alignment vertical="center"/>
    </xf>
    <xf numFmtId="0" fontId="9" fillId="11" borderId="4" applyNumberFormat="0" applyAlignment="0" applyProtection="0">
      <alignment vertical="center"/>
    </xf>
    <xf numFmtId="0" fontId="10" fillId="0" borderId="5" applyNumberFormat="0" applyFill="0" applyAlignment="0" applyProtection="0">
      <alignment vertical="center"/>
    </xf>
    <xf numFmtId="0" fontId="0" fillId="13" borderId="6" applyNumberFormat="0" applyFont="0" applyAlignment="0" applyProtection="0">
      <alignment vertical="center"/>
    </xf>
    <xf numFmtId="0" fontId="4" fillId="14" borderId="0" applyNumberFormat="0" applyBorder="0" applyAlignment="0" applyProtection="0">
      <alignment vertical="center"/>
    </xf>
    <xf numFmtId="0" fontId="11" fillId="0" borderId="0" applyNumberFormat="0" applyFill="0" applyBorder="0" applyAlignment="0" applyProtection="0">
      <alignment vertical="center"/>
    </xf>
    <xf numFmtId="0" fontId="4" fillId="15"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8" fillId="18" borderId="8" applyNumberFormat="0" applyAlignment="0" applyProtection="0">
      <alignment vertical="center"/>
    </xf>
    <xf numFmtId="0" fontId="5" fillId="22" borderId="0" applyNumberFormat="0" applyBorder="0" applyAlignment="0" applyProtection="0">
      <alignment vertical="center"/>
    </xf>
    <xf numFmtId="0" fontId="19" fillId="23" borderId="0" applyNumberFormat="0" applyBorder="0" applyAlignment="0" applyProtection="0">
      <alignment vertical="center"/>
    </xf>
    <xf numFmtId="0" fontId="6" fillId="9" borderId="2" applyNumberFormat="0" applyAlignment="0" applyProtection="0">
      <alignment vertical="center"/>
    </xf>
    <xf numFmtId="0" fontId="4" fillId="24" borderId="0" applyNumberFormat="0" applyBorder="0" applyAlignment="0" applyProtection="0">
      <alignment vertical="center"/>
    </xf>
    <xf numFmtId="0" fontId="21" fillId="9" borderId="8" applyNumberFormat="0" applyAlignment="0" applyProtection="0">
      <alignment vertical="center"/>
    </xf>
    <xf numFmtId="0" fontId="20" fillId="0" borderId="9" applyNumberFormat="0" applyFill="0" applyAlignment="0" applyProtection="0">
      <alignment vertical="center"/>
    </xf>
    <xf numFmtId="0" fontId="8" fillId="0" borderId="3" applyNumberFormat="0" applyFill="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5" fillId="8" borderId="0" applyNumberFormat="0" applyBorder="0" applyAlignment="0" applyProtection="0">
      <alignment vertical="center"/>
    </xf>
    <xf numFmtId="0" fontId="4" fillId="26"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4" fillId="25" borderId="0" applyNumberFormat="0" applyBorder="0" applyAlignment="0" applyProtection="0">
      <alignment vertical="center"/>
    </xf>
    <xf numFmtId="0" fontId="4" fillId="12" borderId="0" applyNumberFormat="0" applyBorder="0" applyAlignment="0" applyProtection="0">
      <alignment vertical="center"/>
    </xf>
    <xf numFmtId="0" fontId="5" fillId="7" borderId="0" applyNumberFormat="0" applyBorder="0" applyAlignment="0" applyProtection="0">
      <alignment vertical="center"/>
    </xf>
    <xf numFmtId="0" fontId="5" fillId="27" borderId="0" applyNumberFormat="0" applyBorder="0" applyAlignment="0" applyProtection="0">
      <alignment vertical="center"/>
    </xf>
    <xf numFmtId="0" fontId="4" fillId="28" borderId="0" applyNumberFormat="0" applyBorder="0" applyAlignment="0" applyProtection="0">
      <alignment vertical="center"/>
    </xf>
    <xf numFmtId="0" fontId="5" fillId="21"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5" fillId="31" borderId="0" applyNumberFormat="0" applyBorder="0" applyAlignment="0" applyProtection="0">
      <alignment vertical="center"/>
    </xf>
    <xf numFmtId="0" fontId="4" fillId="32" borderId="0" applyNumberFormat="0" applyBorder="0" applyAlignment="0" applyProtection="0">
      <alignment vertical="center"/>
    </xf>
    <xf numFmtId="0" fontId="5" fillId="6" borderId="0" applyNumberFormat="0" applyBorder="0" applyAlignment="0" applyProtection="0">
      <alignment vertical="center"/>
    </xf>
    <xf numFmtId="0" fontId="5" fillId="20" borderId="0" applyNumberFormat="0" applyBorder="0" applyAlignment="0" applyProtection="0">
      <alignment vertical="center"/>
    </xf>
    <xf numFmtId="0" fontId="4" fillId="19" borderId="0" applyNumberFormat="0" applyBorder="0" applyAlignment="0" applyProtection="0">
      <alignment vertical="center"/>
    </xf>
    <xf numFmtId="0" fontId="5" fillId="3"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rw1IpLOMf58" TargetMode="External"/><Relationship Id="rId98" Type="http://schemas.openxmlformats.org/officeDocument/2006/relationships/hyperlink" Target="https://youtu.be/ci3cW3WLSWM" TargetMode="External"/><Relationship Id="rId97" Type="http://schemas.openxmlformats.org/officeDocument/2006/relationships/hyperlink" Target="https://youtu.be/BZ4S4IoYJUM" TargetMode="External"/><Relationship Id="rId96" Type="http://schemas.openxmlformats.org/officeDocument/2006/relationships/hyperlink" Target="https://youtu.be/0o0DFZ5gP5Q" TargetMode="External"/><Relationship Id="rId95" Type="http://schemas.openxmlformats.org/officeDocument/2006/relationships/hyperlink" Target="https://youtu.be/Efj47psaaB8" TargetMode="External"/><Relationship Id="rId94" Type="http://schemas.openxmlformats.org/officeDocument/2006/relationships/hyperlink" Target="https://youtu.be/DSDAhl4M8ZQ" TargetMode="External"/><Relationship Id="rId93" Type="http://schemas.openxmlformats.org/officeDocument/2006/relationships/hyperlink" Target="https://youtu.be/YdgvnRMlOM4" TargetMode="External"/><Relationship Id="rId92" Type="http://schemas.openxmlformats.org/officeDocument/2006/relationships/hyperlink" Target="https://youtu.be/4x3o-u5C4YM" TargetMode="External"/><Relationship Id="rId91" Type="http://schemas.openxmlformats.org/officeDocument/2006/relationships/hyperlink" Target="https://youtu.be/IP7lkB98Lj8" TargetMode="External"/><Relationship Id="rId90" Type="http://schemas.openxmlformats.org/officeDocument/2006/relationships/hyperlink" Target="https://youtu.be/-Xkwq2Buwjk" TargetMode="External"/><Relationship Id="rId9" Type="http://schemas.openxmlformats.org/officeDocument/2006/relationships/hyperlink" Target="https://youtu.be/Yh7mVGtorNM" TargetMode="External"/><Relationship Id="rId89" Type="http://schemas.openxmlformats.org/officeDocument/2006/relationships/hyperlink" Target="https://youtu.be/NKjkpn4Aqqc" TargetMode="External"/><Relationship Id="rId88" Type="http://schemas.openxmlformats.org/officeDocument/2006/relationships/hyperlink" Target="https://youtu.be/u3m9KttT2V0" TargetMode="External"/><Relationship Id="rId87" Type="http://schemas.openxmlformats.org/officeDocument/2006/relationships/hyperlink" Target="https://youtu.be/tq77zChkopE" TargetMode="External"/><Relationship Id="rId86" Type="http://schemas.openxmlformats.org/officeDocument/2006/relationships/hyperlink" Target="https://youtu.be/r4xxse7276U" TargetMode="External"/><Relationship Id="rId85" Type="http://schemas.openxmlformats.org/officeDocument/2006/relationships/hyperlink" Target="https://youtu.be/jIK6UOnmRbk" TargetMode="External"/><Relationship Id="rId84" Type="http://schemas.openxmlformats.org/officeDocument/2006/relationships/hyperlink" Target="https://youtu.be/UEN62fIBwhw" TargetMode="External"/><Relationship Id="rId83" Type="http://schemas.openxmlformats.org/officeDocument/2006/relationships/hyperlink" Target="https://youtu.be/lM60h4DxLsQ" TargetMode="External"/><Relationship Id="rId82" Type="http://schemas.openxmlformats.org/officeDocument/2006/relationships/hyperlink" Target="https://youtu.be/knYkoegWr_k" TargetMode="External"/><Relationship Id="rId81" Type="http://schemas.openxmlformats.org/officeDocument/2006/relationships/hyperlink" Target="https://youtu.be/6uGFLtsj-3E" TargetMode="External"/><Relationship Id="rId80" Type="http://schemas.openxmlformats.org/officeDocument/2006/relationships/hyperlink" Target="https://youtu.be/2sc0vlDmris" TargetMode="External"/><Relationship Id="rId8" Type="http://schemas.openxmlformats.org/officeDocument/2006/relationships/hyperlink" Target="https://youtu.be/NUtnTzfEhsA" TargetMode="External"/><Relationship Id="rId79" Type="http://schemas.openxmlformats.org/officeDocument/2006/relationships/hyperlink" Target="https://youtu.be/XEPzECISZJI" TargetMode="External"/><Relationship Id="rId78" Type="http://schemas.openxmlformats.org/officeDocument/2006/relationships/hyperlink" Target="https://youtu.be/9imsfGdEnWo" TargetMode="External"/><Relationship Id="rId77" Type="http://schemas.openxmlformats.org/officeDocument/2006/relationships/hyperlink" Target="https://youtu.be/-0g8vO5bu1A" TargetMode="External"/><Relationship Id="rId76" Type="http://schemas.openxmlformats.org/officeDocument/2006/relationships/hyperlink" Target="https://youtu.be/QwV4Zmn7sLk" TargetMode="External"/><Relationship Id="rId75" Type="http://schemas.openxmlformats.org/officeDocument/2006/relationships/hyperlink" Target="https://youtu.be/OK18_MQ77oo" TargetMode="External"/><Relationship Id="rId74" Type="http://schemas.openxmlformats.org/officeDocument/2006/relationships/hyperlink" Target="https://youtu.be/USzvxMNUFHI" TargetMode="External"/><Relationship Id="rId73" Type="http://schemas.openxmlformats.org/officeDocument/2006/relationships/hyperlink" Target="https://youtu.be/XzJN5E1sTmQ" TargetMode="External"/><Relationship Id="rId72" Type="http://schemas.openxmlformats.org/officeDocument/2006/relationships/hyperlink" Target="https://youtu.be/Lun9-YUKgNI" TargetMode="External"/><Relationship Id="rId71" Type="http://schemas.openxmlformats.org/officeDocument/2006/relationships/hyperlink" Target="https://youtu.be/t0kL9-bHopI" TargetMode="External"/><Relationship Id="rId70" Type="http://schemas.openxmlformats.org/officeDocument/2006/relationships/hyperlink" Target="https://youtu.be/KygrFY2mE_U" TargetMode="External"/><Relationship Id="rId7" Type="http://schemas.openxmlformats.org/officeDocument/2006/relationships/hyperlink" Target="https://youtu.be/QIsmhHIwITE" TargetMode="External"/><Relationship Id="rId69" Type="http://schemas.openxmlformats.org/officeDocument/2006/relationships/hyperlink" Target="https://youtu.be/JnISJDPKOxU" TargetMode="External"/><Relationship Id="rId68" Type="http://schemas.openxmlformats.org/officeDocument/2006/relationships/hyperlink" Target="https://youtu.be/SBqvTmOTfCc" TargetMode="External"/><Relationship Id="rId67" Type="http://schemas.openxmlformats.org/officeDocument/2006/relationships/hyperlink" Target="https://youtu.be/At6eMQ94_bo" TargetMode="External"/><Relationship Id="rId66" Type="http://schemas.openxmlformats.org/officeDocument/2006/relationships/hyperlink" Target="https://youtu.be/j2FwcDPV02Q" TargetMode="External"/><Relationship Id="rId65" Type="http://schemas.openxmlformats.org/officeDocument/2006/relationships/hyperlink" Target="https://youtu.be/RKoRZE8J6tQ" TargetMode="External"/><Relationship Id="rId64" Type="http://schemas.openxmlformats.org/officeDocument/2006/relationships/hyperlink" Target="https://youtu.be/qHoh43gjF2o" TargetMode="External"/><Relationship Id="rId63" Type="http://schemas.openxmlformats.org/officeDocument/2006/relationships/hyperlink" Target="https://youtu.be/5bKRD31SlGY" TargetMode="External"/><Relationship Id="rId62" Type="http://schemas.openxmlformats.org/officeDocument/2006/relationships/hyperlink" Target="https://youtu.be/EZ4hGrJ9_24" TargetMode="External"/><Relationship Id="rId61" Type="http://schemas.openxmlformats.org/officeDocument/2006/relationships/hyperlink" Target="https://youtu.be/D_ffaoZ8Dbs" TargetMode="External"/><Relationship Id="rId60" Type="http://schemas.openxmlformats.org/officeDocument/2006/relationships/hyperlink" Target="https://youtu.be/rKYnpn2nFKE" TargetMode="External"/><Relationship Id="rId6" Type="http://schemas.openxmlformats.org/officeDocument/2006/relationships/hyperlink" Target="https://youtu.be/JDFvE_y4FYE" TargetMode="External"/><Relationship Id="rId59" Type="http://schemas.openxmlformats.org/officeDocument/2006/relationships/hyperlink" Target="https://youtu.be/2baO8-sd24U" TargetMode="External"/><Relationship Id="rId58" Type="http://schemas.openxmlformats.org/officeDocument/2006/relationships/hyperlink" Target="https://youtu.be/5F6x5PspRk4" TargetMode="External"/><Relationship Id="rId57" Type="http://schemas.openxmlformats.org/officeDocument/2006/relationships/hyperlink" Target="https://youtu.be/bFZHkRhVARI" TargetMode="External"/><Relationship Id="rId56" Type="http://schemas.openxmlformats.org/officeDocument/2006/relationships/hyperlink" Target="https://youtu.be/blXZiu6BKxo" TargetMode="External"/><Relationship Id="rId55" Type="http://schemas.openxmlformats.org/officeDocument/2006/relationships/hyperlink" Target="https://youtu.be/ocG4yX95i4U" TargetMode="External"/><Relationship Id="rId54" Type="http://schemas.openxmlformats.org/officeDocument/2006/relationships/hyperlink" Target="https://youtu.be/aHNqktsrMSY" TargetMode="External"/><Relationship Id="rId53" Type="http://schemas.openxmlformats.org/officeDocument/2006/relationships/hyperlink" Target="https://youtu.be/3eJAFNgkceo" TargetMode="External"/><Relationship Id="rId52" Type="http://schemas.openxmlformats.org/officeDocument/2006/relationships/hyperlink" Target="https://youtu.be/qTufP3o8w88" TargetMode="External"/><Relationship Id="rId51" Type="http://schemas.openxmlformats.org/officeDocument/2006/relationships/hyperlink" Target="https://youtu.be/k7pC5AiYOYk" TargetMode="External"/><Relationship Id="rId50" Type="http://schemas.openxmlformats.org/officeDocument/2006/relationships/hyperlink" Target="https://youtu.be/AcmmCNezuB8" TargetMode="External"/><Relationship Id="rId5" Type="http://schemas.openxmlformats.org/officeDocument/2006/relationships/hyperlink" Target="https://youtu.be/4DkWlKdwRKU" TargetMode="External"/><Relationship Id="rId49" Type="http://schemas.openxmlformats.org/officeDocument/2006/relationships/hyperlink" Target="https://youtu.be/jvCj0onnwxQ" TargetMode="External"/><Relationship Id="rId48" Type="http://schemas.openxmlformats.org/officeDocument/2006/relationships/hyperlink" Target="https://youtu.be/wqAhYHCB_t0" TargetMode="External"/><Relationship Id="rId47" Type="http://schemas.openxmlformats.org/officeDocument/2006/relationships/hyperlink" Target="https://youtu.be/7jNpRm2HDDs" TargetMode="External"/><Relationship Id="rId463" Type="http://schemas.openxmlformats.org/officeDocument/2006/relationships/hyperlink" Target="https://youtu.be/bb4lWf4jNTQ" TargetMode="External"/><Relationship Id="rId462" Type="http://schemas.openxmlformats.org/officeDocument/2006/relationships/hyperlink" Target="https://youtu.be/14ibyAYWVHM" TargetMode="External"/><Relationship Id="rId461" Type="http://schemas.openxmlformats.org/officeDocument/2006/relationships/hyperlink" Target="https://youtu.be/zrJcGfi8cfU" TargetMode="External"/><Relationship Id="rId460" Type="http://schemas.openxmlformats.org/officeDocument/2006/relationships/hyperlink" Target="https://youtu.be/4izE248zW7o" TargetMode="External"/><Relationship Id="rId46" Type="http://schemas.openxmlformats.org/officeDocument/2006/relationships/hyperlink" Target="https://youtu.be/A41x5usmImc" TargetMode="External"/><Relationship Id="rId459" Type="http://schemas.openxmlformats.org/officeDocument/2006/relationships/hyperlink" Target="https://youtu.be/-t13QjYLX2Y" TargetMode="External"/><Relationship Id="rId458" Type="http://schemas.openxmlformats.org/officeDocument/2006/relationships/hyperlink" Target="https://youtu.be/vnOTqHn3Aew" TargetMode="External"/><Relationship Id="rId457" Type="http://schemas.openxmlformats.org/officeDocument/2006/relationships/hyperlink" Target="https://youtu.be/DlU4hxAMFE4" TargetMode="External"/><Relationship Id="rId456" Type="http://schemas.openxmlformats.org/officeDocument/2006/relationships/hyperlink" Target="https://youtu.be/B1Ddym37HWg" TargetMode="External"/><Relationship Id="rId455" Type="http://schemas.openxmlformats.org/officeDocument/2006/relationships/hyperlink" Target="https://youtu.be/De79Ru-Lwlk" TargetMode="External"/><Relationship Id="rId454" Type="http://schemas.openxmlformats.org/officeDocument/2006/relationships/hyperlink" Target="https://youtu.be/ens_aFzn7Rk" TargetMode="External"/><Relationship Id="rId453" Type="http://schemas.openxmlformats.org/officeDocument/2006/relationships/hyperlink" Target="https://youtu.be/qU57ApMRFOY" TargetMode="External"/><Relationship Id="rId452" Type="http://schemas.openxmlformats.org/officeDocument/2006/relationships/hyperlink" Target="https://youtu.be/sagr-eSxElg" TargetMode="External"/><Relationship Id="rId451" Type="http://schemas.openxmlformats.org/officeDocument/2006/relationships/hyperlink" Target="https://youtu.be/NT7eHuSYayc" TargetMode="External"/><Relationship Id="rId450" Type="http://schemas.openxmlformats.org/officeDocument/2006/relationships/hyperlink" Target="https://youtu.be/ZOY2mPmZjvE" TargetMode="External"/><Relationship Id="rId45" Type="http://schemas.openxmlformats.org/officeDocument/2006/relationships/hyperlink" Target="https://youtu.be/Ej2AiGjPX6s" TargetMode="External"/><Relationship Id="rId449" Type="http://schemas.openxmlformats.org/officeDocument/2006/relationships/hyperlink" Target="https://youtu.be/s5ypGrw5q1w" TargetMode="External"/><Relationship Id="rId448" Type="http://schemas.openxmlformats.org/officeDocument/2006/relationships/hyperlink" Target="https://youtu.be/SGO7-I1q24E" TargetMode="External"/><Relationship Id="rId447" Type="http://schemas.openxmlformats.org/officeDocument/2006/relationships/hyperlink" Target="https://youtu.be/a0NfAAQJD4Q" TargetMode="External"/><Relationship Id="rId446" Type="http://schemas.openxmlformats.org/officeDocument/2006/relationships/hyperlink" Target="https://youtu.be/avxG2rqpVPc" TargetMode="External"/><Relationship Id="rId445" Type="http://schemas.openxmlformats.org/officeDocument/2006/relationships/hyperlink" Target="https://youtu.be/-1xIVQhhDPc" TargetMode="External"/><Relationship Id="rId444" Type="http://schemas.openxmlformats.org/officeDocument/2006/relationships/hyperlink" Target="https://youtu.be/FJVNc9ctxy0" TargetMode="External"/><Relationship Id="rId443" Type="http://schemas.openxmlformats.org/officeDocument/2006/relationships/hyperlink" Target="https://youtu.be/407V32gFDBI" TargetMode="External"/><Relationship Id="rId442" Type="http://schemas.openxmlformats.org/officeDocument/2006/relationships/hyperlink" Target="https://youtu.be/zuII7YZgTQk" TargetMode="External"/><Relationship Id="rId441" Type="http://schemas.openxmlformats.org/officeDocument/2006/relationships/hyperlink" Target="https://youtu.be/Gq6FzcLPOB4" TargetMode="External"/><Relationship Id="rId440" Type="http://schemas.openxmlformats.org/officeDocument/2006/relationships/hyperlink" Target="https://youtu.be/6g-OsHpwrfA" TargetMode="External"/><Relationship Id="rId44" Type="http://schemas.openxmlformats.org/officeDocument/2006/relationships/hyperlink" Target="https://youtu.be/Sb6cWbQnzBc" TargetMode="External"/><Relationship Id="rId439" Type="http://schemas.openxmlformats.org/officeDocument/2006/relationships/hyperlink" Target="https://youtu.be/XrfN3BFgzzI" TargetMode="External"/><Relationship Id="rId438" Type="http://schemas.openxmlformats.org/officeDocument/2006/relationships/hyperlink" Target="https://youtu.be/ZFBRYjQ8CvE" TargetMode="External"/><Relationship Id="rId437" Type="http://schemas.openxmlformats.org/officeDocument/2006/relationships/hyperlink" Target="https://youtu.be/exDHv4tcW6s" TargetMode="External"/><Relationship Id="rId436" Type="http://schemas.openxmlformats.org/officeDocument/2006/relationships/hyperlink" Target="https://youtu.be/QnfxIv9K_Z8" TargetMode="External"/><Relationship Id="rId435" Type="http://schemas.openxmlformats.org/officeDocument/2006/relationships/hyperlink" Target="https://youtu.be/XIgoZaTOqGY" TargetMode="External"/><Relationship Id="rId434" Type="http://schemas.openxmlformats.org/officeDocument/2006/relationships/hyperlink" Target="https://youtu.be/XMIcATCk6ug" TargetMode="External"/><Relationship Id="rId433" Type="http://schemas.openxmlformats.org/officeDocument/2006/relationships/hyperlink" Target="https://youtu.be/tJEzsTYGt2I" TargetMode="External"/><Relationship Id="rId432" Type="http://schemas.openxmlformats.org/officeDocument/2006/relationships/hyperlink" Target="https://youtu.be/ckuO1KkETrg" TargetMode="External"/><Relationship Id="rId431" Type="http://schemas.openxmlformats.org/officeDocument/2006/relationships/hyperlink" Target="https://youtu.be/C2ynAz63amk" TargetMode="External"/><Relationship Id="rId430" Type="http://schemas.openxmlformats.org/officeDocument/2006/relationships/hyperlink" Target="https://youtu.be/JcYYVswRimY" TargetMode="External"/><Relationship Id="rId43" Type="http://schemas.openxmlformats.org/officeDocument/2006/relationships/hyperlink" Target="https://youtu.be/fAO0ABKXQms" TargetMode="External"/><Relationship Id="rId429" Type="http://schemas.openxmlformats.org/officeDocument/2006/relationships/hyperlink" Target="https://youtu.be/O9g9dz1U0qA" TargetMode="External"/><Relationship Id="rId428" Type="http://schemas.openxmlformats.org/officeDocument/2006/relationships/hyperlink" Target="https://youtu.be/KJ514HzFjuQ" TargetMode="External"/><Relationship Id="rId427" Type="http://schemas.openxmlformats.org/officeDocument/2006/relationships/hyperlink" Target="https://youtu.be/gaFQ8rAf7vE" TargetMode="External"/><Relationship Id="rId426" Type="http://schemas.openxmlformats.org/officeDocument/2006/relationships/hyperlink" Target="https://youtu.be/6XyC3wcj8ws" TargetMode="External"/><Relationship Id="rId425" Type="http://schemas.openxmlformats.org/officeDocument/2006/relationships/hyperlink" Target="https://youtu.be/ToQBrUuNN4I" TargetMode="External"/><Relationship Id="rId424" Type="http://schemas.openxmlformats.org/officeDocument/2006/relationships/hyperlink" Target="https://youtu.be/FmxFsxB_H40" TargetMode="External"/><Relationship Id="rId423" Type="http://schemas.openxmlformats.org/officeDocument/2006/relationships/hyperlink" Target="https://youtu.be/lBDmHT-DSbs" TargetMode="External"/><Relationship Id="rId422" Type="http://schemas.openxmlformats.org/officeDocument/2006/relationships/hyperlink" Target="https://youtu.be/6tjvpk_x-YI" TargetMode="External"/><Relationship Id="rId421" Type="http://schemas.openxmlformats.org/officeDocument/2006/relationships/hyperlink" Target="https://youtu.be/44OaMnw-Sx8" TargetMode="External"/><Relationship Id="rId420" Type="http://schemas.openxmlformats.org/officeDocument/2006/relationships/hyperlink" Target="https://youtu.be/zrcqzNpRWpk" TargetMode="External"/><Relationship Id="rId42" Type="http://schemas.openxmlformats.org/officeDocument/2006/relationships/hyperlink" Target="https://youtu.be/eTG88T0R_C4" TargetMode="External"/><Relationship Id="rId419" Type="http://schemas.openxmlformats.org/officeDocument/2006/relationships/hyperlink" Target="https://youtu.be/-gdj4ex8xIQ" TargetMode="External"/><Relationship Id="rId418" Type="http://schemas.openxmlformats.org/officeDocument/2006/relationships/hyperlink" Target="https://youtu.be/mw_LKKZcgyw" TargetMode="External"/><Relationship Id="rId417" Type="http://schemas.openxmlformats.org/officeDocument/2006/relationships/hyperlink" Target="https://youtu.be/Zrx4ippguIA" TargetMode="External"/><Relationship Id="rId416" Type="http://schemas.openxmlformats.org/officeDocument/2006/relationships/hyperlink" Target="https://youtu.be/sYm81Ca-aHk" TargetMode="External"/><Relationship Id="rId415" Type="http://schemas.openxmlformats.org/officeDocument/2006/relationships/hyperlink" Target="https://youtu.be/BmDWmi494HA" TargetMode="External"/><Relationship Id="rId414" Type="http://schemas.openxmlformats.org/officeDocument/2006/relationships/hyperlink" Target="https://youtu.be/lfh7zhTnnUQ" TargetMode="External"/><Relationship Id="rId413" Type="http://schemas.openxmlformats.org/officeDocument/2006/relationships/hyperlink" Target="https://youtu.be/PnfQ0E_zkq8" TargetMode="External"/><Relationship Id="rId412" Type="http://schemas.openxmlformats.org/officeDocument/2006/relationships/hyperlink" Target="https://youtu.be/mYjzilMNiTE" TargetMode="External"/><Relationship Id="rId411" Type="http://schemas.openxmlformats.org/officeDocument/2006/relationships/hyperlink" Target="https://youtu.be/fBx7YTznKGo" TargetMode="External"/><Relationship Id="rId410" Type="http://schemas.openxmlformats.org/officeDocument/2006/relationships/hyperlink" Target="https://youtu.be/qJa1PE_9kPg" TargetMode="External"/><Relationship Id="rId41" Type="http://schemas.openxmlformats.org/officeDocument/2006/relationships/hyperlink" Target="https://youtu.be/b9unrJCVbQk" TargetMode="External"/><Relationship Id="rId409" Type="http://schemas.openxmlformats.org/officeDocument/2006/relationships/hyperlink" Target="https://youtu.be/waFXFGV1DJs" TargetMode="External"/><Relationship Id="rId408" Type="http://schemas.openxmlformats.org/officeDocument/2006/relationships/hyperlink" Target="https://youtu.be/Sawcd8XQIRk" TargetMode="External"/><Relationship Id="rId407" Type="http://schemas.openxmlformats.org/officeDocument/2006/relationships/hyperlink" Target="https://youtu.be/w_DNLML5jhs" TargetMode="External"/><Relationship Id="rId406" Type="http://schemas.openxmlformats.org/officeDocument/2006/relationships/hyperlink" Target="https://youtu.be/sDmXfv_fQ9M" TargetMode="External"/><Relationship Id="rId405" Type="http://schemas.openxmlformats.org/officeDocument/2006/relationships/hyperlink" Target="https://youtu.be/_8QDMjpLcis" TargetMode="External"/><Relationship Id="rId404" Type="http://schemas.openxmlformats.org/officeDocument/2006/relationships/hyperlink" Target="https://youtu.be/e7JHLp3-x70" TargetMode="External"/><Relationship Id="rId403" Type="http://schemas.openxmlformats.org/officeDocument/2006/relationships/hyperlink" Target="https://youtu.be/CBnWyGR8huE" TargetMode="External"/><Relationship Id="rId402" Type="http://schemas.openxmlformats.org/officeDocument/2006/relationships/hyperlink" Target="https://youtu.be/VvWUet5eLXs" TargetMode="External"/><Relationship Id="rId401" Type="http://schemas.openxmlformats.org/officeDocument/2006/relationships/hyperlink" Target="https://youtu.be/8baAyjHraJI" TargetMode="External"/><Relationship Id="rId400" Type="http://schemas.openxmlformats.org/officeDocument/2006/relationships/hyperlink" Target="https://youtu.be/BR02BhPvp7M" TargetMode="External"/><Relationship Id="rId40" Type="http://schemas.openxmlformats.org/officeDocument/2006/relationships/hyperlink" Target="https://youtu.be/D9OgbtEKMMc" TargetMode="External"/><Relationship Id="rId4" Type="http://schemas.openxmlformats.org/officeDocument/2006/relationships/hyperlink" Target="https://youtu.be/Ay7PScSTBRw" TargetMode="External"/><Relationship Id="rId399" Type="http://schemas.openxmlformats.org/officeDocument/2006/relationships/hyperlink" Target="https://youtu.be/0a-HxereEYk" TargetMode="External"/><Relationship Id="rId398" Type="http://schemas.openxmlformats.org/officeDocument/2006/relationships/hyperlink" Target="https://youtu.be/cmfdSfLIT2g" TargetMode="External"/><Relationship Id="rId397" Type="http://schemas.openxmlformats.org/officeDocument/2006/relationships/hyperlink" Target="https://youtu.be/66-gDhfMTLg" TargetMode="External"/><Relationship Id="rId396" Type="http://schemas.openxmlformats.org/officeDocument/2006/relationships/hyperlink" Target="https://youtu.be/3QSMb0pgmpY" TargetMode="External"/><Relationship Id="rId395" Type="http://schemas.openxmlformats.org/officeDocument/2006/relationships/hyperlink" Target="https://youtu.be/KnLl9vs3W20" TargetMode="External"/><Relationship Id="rId394" Type="http://schemas.openxmlformats.org/officeDocument/2006/relationships/hyperlink" Target="https://youtu.be/TM6_Wmb6SPw" TargetMode="External"/><Relationship Id="rId393" Type="http://schemas.openxmlformats.org/officeDocument/2006/relationships/hyperlink" Target="https://youtu.be/hisohVo8M5M" TargetMode="External"/><Relationship Id="rId392" Type="http://schemas.openxmlformats.org/officeDocument/2006/relationships/hyperlink" Target="https://youtu.be/nttB3Wze3Y8" TargetMode="External"/><Relationship Id="rId391" Type="http://schemas.openxmlformats.org/officeDocument/2006/relationships/hyperlink" Target="https://youtu.be/Z31oGddiaCU" TargetMode="External"/><Relationship Id="rId390" Type="http://schemas.openxmlformats.org/officeDocument/2006/relationships/hyperlink" Target="https://youtu.be/j3LGiZWhfVM" TargetMode="External"/><Relationship Id="rId39" Type="http://schemas.openxmlformats.org/officeDocument/2006/relationships/hyperlink" Target="https://youtu.be/WhnIhzTIzd8" TargetMode="External"/><Relationship Id="rId389" Type="http://schemas.openxmlformats.org/officeDocument/2006/relationships/hyperlink" Target="https://youtu.be/z-VGhOYE770" TargetMode="External"/><Relationship Id="rId388" Type="http://schemas.openxmlformats.org/officeDocument/2006/relationships/hyperlink" Target="https://youtu.be/LXKNj3etD0c" TargetMode="External"/><Relationship Id="rId387" Type="http://schemas.openxmlformats.org/officeDocument/2006/relationships/hyperlink" Target="https://youtu.be/Pt9RwJHBg68" TargetMode="External"/><Relationship Id="rId386" Type="http://schemas.openxmlformats.org/officeDocument/2006/relationships/hyperlink" Target="https://youtu.be/iQ8pa0gFTI4" TargetMode="External"/><Relationship Id="rId385" Type="http://schemas.openxmlformats.org/officeDocument/2006/relationships/hyperlink" Target="https://youtu.be/i2Rn6zAokKs" TargetMode="External"/><Relationship Id="rId384" Type="http://schemas.openxmlformats.org/officeDocument/2006/relationships/hyperlink" Target="https://youtu.be/NDvy8vSu3UA" TargetMode="External"/><Relationship Id="rId383" Type="http://schemas.openxmlformats.org/officeDocument/2006/relationships/hyperlink" Target="https://youtu.be/0eqHp36CXbo" TargetMode="External"/><Relationship Id="rId382" Type="http://schemas.openxmlformats.org/officeDocument/2006/relationships/hyperlink" Target="https://youtu.be/8Jw6pePlfvs" TargetMode="External"/><Relationship Id="rId381" Type="http://schemas.openxmlformats.org/officeDocument/2006/relationships/hyperlink" Target="https://youtu.be/5De7gYtNPfc" TargetMode="External"/><Relationship Id="rId380" Type="http://schemas.openxmlformats.org/officeDocument/2006/relationships/hyperlink" Target="https://youtu.be/hcotBzjXndI" TargetMode="External"/><Relationship Id="rId38" Type="http://schemas.openxmlformats.org/officeDocument/2006/relationships/hyperlink" Target="https://youtu.be/eonAa29qp70" TargetMode="External"/><Relationship Id="rId379" Type="http://schemas.openxmlformats.org/officeDocument/2006/relationships/hyperlink" Target="https://youtu.be/v-dpeYmRhSo" TargetMode="External"/><Relationship Id="rId378" Type="http://schemas.openxmlformats.org/officeDocument/2006/relationships/hyperlink" Target="https://youtu.be/t_Q-fmZ4QAU" TargetMode="External"/><Relationship Id="rId377" Type="http://schemas.openxmlformats.org/officeDocument/2006/relationships/hyperlink" Target="https://youtu.be/gYS2N5pzjX4" TargetMode="External"/><Relationship Id="rId376" Type="http://schemas.openxmlformats.org/officeDocument/2006/relationships/hyperlink" Target="https://youtu.be/QPsf0zVgA3I" TargetMode="External"/><Relationship Id="rId375" Type="http://schemas.openxmlformats.org/officeDocument/2006/relationships/hyperlink" Target="https://youtu.be/WYsLJ7ssDRQ" TargetMode="External"/><Relationship Id="rId374" Type="http://schemas.openxmlformats.org/officeDocument/2006/relationships/hyperlink" Target="https://youtu.be/7M9QzpVrXbY" TargetMode="External"/><Relationship Id="rId373" Type="http://schemas.openxmlformats.org/officeDocument/2006/relationships/hyperlink" Target="https://youtu.be/A7R0y4gi0cI" TargetMode="External"/><Relationship Id="rId372" Type="http://schemas.openxmlformats.org/officeDocument/2006/relationships/hyperlink" Target="https://youtu.be/khsScGRcGXI" TargetMode="External"/><Relationship Id="rId371" Type="http://schemas.openxmlformats.org/officeDocument/2006/relationships/hyperlink" Target="https://youtu.be/DHkYK1bFQYg" TargetMode="External"/><Relationship Id="rId370" Type="http://schemas.openxmlformats.org/officeDocument/2006/relationships/hyperlink" Target="https://youtu.be/NQ1eLWrPzuY" TargetMode="External"/><Relationship Id="rId37" Type="http://schemas.openxmlformats.org/officeDocument/2006/relationships/hyperlink" Target="https://youtu.be/NS--uT9U1Go" TargetMode="External"/><Relationship Id="rId369" Type="http://schemas.openxmlformats.org/officeDocument/2006/relationships/hyperlink" Target="https://youtu.be/O_tbfmmPsfw" TargetMode="External"/><Relationship Id="rId368" Type="http://schemas.openxmlformats.org/officeDocument/2006/relationships/hyperlink" Target="https://youtu.be/ZuNfxBqy3fE" TargetMode="External"/><Relationship Id="rId367" Type="http://schemas.openxmlformats.org/officeDocument/2006/relationships/hyperlink" Target="https://youtu.be/WiTIgxsRqDY" TargetMode="External"/><Relationship Id="rId366" Type="http://schemas.openxmlformats.org/officeDocument/2006/relationships/hyperlink" Target="https://youtu.be/gFCLBsr4-qo" TargetMode="External"/><Relationship Id="rId365" Type="http://schemas.openxmlformats.org/officeDocument/2006/relationships/hyperlink" Target="https://youtu.be/FqNlN-PoKC0" TargetMode="External"/><Relationship Id="rId364" Type="http://schemas.openxmlformats.org/officeDocument/2006/relationships/hyperlink" Target="https://youtu.be/SVhi6tZx2og" TargetMode="External"/><Relationship Id="rId363" Type="http://schemas.openxmlformats.org/officeDocument/2006/relationships/hyperlink" Target="https://youtu.be/JSx_BR6s8jc" TargetMode="External"/><Relationship Id="rId362" Type="http://schemas.openxmlformats.org/officeDocument/2006/relationships/hyperlink" Target="https://youtu.be/X--ax2Uas6w" TargetMode="External"/><Relationship Id="rId361" Type="http://schemas.openxmlformats.org/officeDocument/2006/relationships/hyperlink" Target="https://youtu.be/7-rPOzs5T_o" TargetMode="External"/><Relationship Id="rId360" Type="http://schemas.openxmlformats.org/officeDocument/2006/relationships/hyperlink" Target="https://youtu.be/qSix2zoTsEI" TargetMode="External"/><Relationship Id="rId36" Type="http://schemas.openxmlformats.org/officeDocument/2006/relationships/hyperlink" Target="https://youtu.be/dZv0VoSq6t8" TargetMode="External"/><Relationship Id="rId359" Type="http://schemas.openxmlformats.org/officeDocument/2006/relationships/hyperlink" Target="https://youtu.be/NJZctLL1iNI" TargetMode="External"/><Relationship Id="rId358" Type="http://schemas.openxmlformats.org/officeDocument/2006/relationships/hyperlink" Target="https://youtu.be/p9Dbydp1khA" TargetMode="External"/><Relationship Id="rId357" Type="http://schemas.openxmlformats.org/officeDocument/2006/relationships/hyperlink" Target="https://youtu.be/ktrf3msCA9U" TargetMode="External"/><Relationship Id="rId356" Type="http://schemas.openxmlformats.org/officeDocument/2006/relationships/hyperlink" Target="https://youtu.be/qzB-oUH_Csw" TargetMode="External"/><Relationship Id="rId355" Type="http://schemas.openxmlformats.org/officeDocument/2006/relationships/hyperlink" Target="https://youtu.be/sdqRzmXQE78" TargetMode="External"/><Relationship Id="rId354" Type="http://schemas.openxmlformats.org/officeDocument/2006/relationships/hyperlink" Target="https://youtu.be/gS-EYXbTWEc" TargetMode="External"/><Relationship Id="rId353" Type="http://schemas.openxmlformats.org/officeDocument/2006/relationships/hyperlink" Target="https://youtu.be/YMFT41EAHpQ" TargetMode="External"/><Relationship Id="rId352" Type="http://schemas.openxmlformats.org/officeDocument/2006/relationships/hyperlink" Target="https://youtu.be/ARjtHrqbqu4" TargetMode="External"/><Relationship Id="rId351" Type="http://schemas.openxmlformats.org/officeDocument/2006/relationships/hyperlink" Target="https://youtu.be/MyoQoM7d6vI" TargetMode="External"/><Relationship Id="rId350" Type="http://schemas.openxmlformats.org/officeDocument/2006/relationships/hyperlink" Target="https://youtu.be/kTgVx57asIw" TargetMode="External"/><Relationship Id="rId35" Type="http://schemas.openxmlformats.org/officeDocument/2006/relationships/hyperlink" Target="https://youtu.be/z6_KKXTbTyg" TargetMode="External"/><Relationship Id="rId349" Type="http://schemas.openxmlformats.org/officeDocument/2006/relationships/hyperlink" Target="https://youtu.be/Pv-msnzTk7o" TargetMode="External"/><Relationship Id="rId348" Type="http://schemas.openxmlformats.org/officeDocument/2006/relationships/hyperlink" Target="https://youtu.be/0G7AG1GekgY" TargetMode="External"/><Relationship Id="rId347" Type="http://schemas.openxmlformats.org/officeDocument/2006/relationships/hyperlink" Target="https://youtu.be/BSiiV22iOLc" TargetMode="External"/><Relationship Id="rId346" Type="http://schemas.openxmlformats.org/officeDocument/2006/relationships/hyperlink" Target="https://youtu.be/2_G-hlrWjEE" TargetMode="External"/><Relationship Id="rId345" Type="http://schemas.openxmlformats.org/officeDocument/2006/relationships/hyperlink" Target="https://youtu.be/-PigG-p5Dcs" TargetMode="External"/><Relationship Id="rId344" Type="http://schemas.openxmlformats.org/officeDocument/2006/relationships/hyperlink" Target="https://youtu.be/MvdTyiycoEA" TargetMode="External"/><Relationship Id="rId343" Type="http://schemas.openxmlformats.org/officeDocument/2006/relationships/hyperlink" Target="https://youtu.be/CNz50VQ6jMk" TargetMode="External"/><Relationship Id="rId342" Type="http://schemas.openxmlformats.org/officeDocument/2006/relationships/hyperlink" Target="https://youtu.be/2U4u8-vCjvY" TargetMode="External"/><Relationship Id="rId341" Type="http://schemas.openxmlformats.org/officeDocument/2006/relationships/hyperlink" Target="https://youtu.be/Fz8BOlj6clA" TargetMode="External"/><Relationship Id="rId340" Type="http://schemas.openxmlformats.org/officeDocument/2006/relationships/hyperlink" Target="https://youtu.be/l7CX89cTvFw" TargetMode="External"/><Relationship Id="rId34" Type="http://schemas.openxmlformats.org/officeDocument/2006/relationships/hyperlink" Target="https://youtu.be/vSESFqxnSno" TargetMode="External"/><Relationship Id="rId339" Type="http://schemas.openxmlformats.org/officeDocument/2006/relationships/hyperlink" Target="https://youtu.be/7wFuh5I5S10" TargetMode="External"/><Relationship Id="rId338" Type="http://schemas.openxmlformats.org/officeDocument/2006/relationships/hyperlink" Target="https://youtu.be/aU_ZHMba5-Q" TargetMode="External"/><Relationship Id="rId337" Type="http://schemas.openxmlformats.org/officeDocument/2006/relationships/hyperlink" Target="https://youtu.be/0mFzecS8RFw" TargetMode="External"/><Relationship Id="rId336" Type="http://schemas.openxmlformats.org/officeDocument/2006/relationships/hyperlink" Target="https://youtu.be/qKHgQ1QpXLI" TargetMode="External"/><Relationship Id="rId335" Type="http://schemas.openxmlformats.org/officeDocument/2006/relationships/hyperlink" Target="https://youtu.be/6QNlwB2Frss" TargetMode="External"/><Relationship Id="rId334" Type="http://schemas.openxmlformats.org/officeDocument/2006/relationships/hyperlink" Target="https://youtu.be/NC2d6a1qFOA" TargetMode="External"/><Relationship Id="rId333" Type="http://schemas.openxmlformats.org/officeDocument/2006/relationships/hyperlink" Target="https://youtu.be/8vGlgpALwtI" TargetMode="External"/><Relationship Id="rId332" Type="http://schemas.openxmlformats.org/officeDocument/2006/relationships/hyperlink" Target="https://youtu.be/yysw7XztabE" TargetMode="External"/><Relationship Id="rId331" Type="http://schemas.openxmlformats.org/officeDocument/2006/relationships/hyperlink" Target="https://youtu.be/NrVJI1tMKXI" TargetMode="External"/><Relationship Id="rId330" Type="http://schemas.openxmlformats.org/officeDocument/2006/relationships/hyperlink" Target="https://youtu.be/1aF0Msj3pDc" TargetMode="External"/><Relationship Id="rId33" Type="http://schemas.openxmlformats.org/officeDocument/2006/relationships/hyperlink" Target="https://youtu.be/QTPYNnDQjSc" TargetMode="External"/><Relationship Id="rId329" Type="http://schemas.openxmlformats.org/officeDocument/2006/relationships/hyperlink" Target="https://youtu.be/v3IbGNixI28" TargetMode="External"/><Relationship Id="rId328" Type="http://schemas.openxmlformats.org/officeDocument/2006/relationships/hyperlink" Target="https://youtu.be/P8rlHSNAvkE" TargetMode="External"/><Relationship Id="rId327" Type="http://schemas.openxmlformats.org/officeDocument/2006/relationships/hyperlink" Target="https://youtu.be/HLC3bRc1Rw4" TargetMode="External"/><Relationship Id="rId326" Type="http://schemas.openxmlformats.org/officeDocument/2006/relationships/hyperlink" Target="https://youtu.be/lHj3V5ICi5g" TargetMode="External"/><Relationship Id="rId325" Type="http://schemas.openxmlformats.org/officeDocument/2006/relationships/hyperlink" Target="https://youtu.be/Nw9o_wFkRQw" TargetMode="External"/><Relationship Id="rId324" Type="http://schemas.openxmlformats.org/officeDocument/2006/relationships/hyperlink" Target="https://youtu.be/ZH8LittNmHw" TargetMode="External"/><Relationship Id="rId323" Type="http://schemas.openxmlformats.org/officeDocument/2006/relationships/hyperlink" Target="https://youtu.be/4yBLCKArxBQ" TargetMode="External"/><Relationship Id="rId322" Type="http://schemas.openxmlformats.org/officeDocument/2006/relationships/hyperlink" Target="https://youtu.be/J-JRJ_mQgmw" TargetMode="External"/><Relationship Id="rId321" Type="http://schemas.openxmlformats.org/officeDocument/2006/relationships/hyperlink" Target="https://youtu.be/XunFemDq_yA" TargetMode="External"/><Relationship Id="rId320" Type="http://schemas.openxmlformats.org/officeDocument/2006/relationships/hyperlink" Target="https://youtu.be/gK3i1PJryK0" TargetMode="External"/><Relationship Id="rId32" Type="http://schemas.openxmlformats.org/officeDocument/2006/relationships/hyperlink" Target="https://youtu.be/Po6JC13gekE" TargetMode="External"/><Relationship Id="rId319" Type="http://schemas.openxmlformats.org/officeDocument/2006/relationships/hyperlink" Target="https://youtu.be/A0kOyIVkcZ0" TargetMode="External"/><Relationship Id="rId318" Type="http://schemas.openxmlformats.org/officeDocument/2006/relationships/hyperlink" Target="https://youtu.be/raDHZDCudR8" TargetMode="External"/><Relationship Id="rId317" Type="http://schemas.openxmlformats.org/officeDocument/2006/relationships/hyperlink" Target="https://youtu.be/IA0xRE9eQAI" TargetMode="External"/><Relationship Id="rId316" Type="http://schemas.openxmlformats.org/officeDocument/2006/relationships/hyperlink" Target="https://youtu.be/ZbiEf7fnggk" TargetMode="External"/><Relationship Id="rId315" Type="http://schemas.openxmlformats.org/officeDocument/2006/relationships/hyperlink" Target="https://youtu.be/y5jC3WJKLes" TargetMode="External"/><Relationship Id="rId314" Type="http://schemas.openxmlformats.org/officeDocument/2006/relationships/hyperlink" Target="https://youtu.be/H4kC6ZJSXyQ" TargetMode="External"/><Relationship Id="rId313" Type="http://schemas.openxmlformats.org/officeDocument/2006/relationships/hyperlink" Target="https://youtu.be/GgTtLtN0i2M" TargetMode="External"/><Relationship Id="rId312" Type="http://schemas.openxmlformats.org/officeDocument/2006/relationships/hyperlink" Target="https://youtu.be/TKm8BtT9VUM" TargetMode="External"/><Relationship Id="rId311" Type="http://schemas.openxmlformats.org/officeDocument/2006/relationships/hyperlink" Target="https://youtu.be/52Zh0MkTSvk" TargetMode="External"/><Relationship Id="rId310" Type="http://schemas.openxmlformats.org/officeDocument/2006/relationships/hyperlink" Target="https://youtu.be/EZBMgfcNbEo" TargetMode="External"/><Relationship Id="rId31" Type="http://schemas.openxmlformats.org/officeDocument/2006/relationships/hyperlink" Target="https://youtu.be/r-CbYFgGoaY" TargetMode="External"/><Relationship Id="rId309" Type="http://schemas.openxmlformats.org/officeDocument/2006/relationships/hyperlink" Target="https://youtu.be/FriRAPew0Ew" TargetMode="External"/><Relationship Id="rId308" Type="http://schemas.openxmlformats.org/officeDocument/2006/relationships/hyperlink" Target="https://youtu.be/KJmneDsemT0" TargetMode="External"/><Relationship Id="rId307" Type="http://schemas.openxmlformats.org/officeDocument/2006/relationships/hyperlink" Target="https://youtu.be/LXWs_pBeqYs" TargetMode="External"/><Relationship Id="rId306" Type="http://schemas.openxmlformats.org/officeDocument/2006/relationships/hyperlink" Target="https://youtu.be/SD7bQxFNdHw" TargetMode="External"/><Relationship Id="rId305" Type="http://schemas.openxmlformats.org/officeDocument/2006/relationships/hyperlink" Target="https://youtu.be/vW4p0Of8-Dg" TargetMode="External"/><Relationship Id="rId304" Type="http://schemas.openxmlformats.org/officeDocument/2006/relationships/hyperlink" Target="https://youtu.be/QVFZgTSg6b0" TargetMode="External"/><Relationship Id="rId303" Type="http://schemas.openxmlformats.org/officeDocument/2006/relationships/hyperlink" Target="https://youtu.be/SxBfJAdsh6o" TargetMode="External"/><Relationship Id="rId302" Type="http://schemas.openxmlformats.org/officeDocument/2006/relationships/hyperlink" Target="https://youtu.be/eks2IElaNs4" TargetMode="External"/><Relationship Id="rId301" Type="http://schemas.openxmlformats.org/officeDocument/2006/relationships/hyperlink" Target="https://youtu.be/7PTY6n7luRQ" TargetMode="External"/><Relationship Id="rId300" Type="http://schemas.openxmlformats.org/officeDocument/2006/relationships/hyperlink" Target="https://youtu.be/7lBDve65dAo" TargetMode="External"/><Relationship Id="rId30" Type="http://schemas.openxmlformats.org/officeDocument/2006/relationships/hyperlink" Target="https://youtu.be/bte-u-DIFwg" TargetMode="External"/><Relationship Id="rId3" Type="http://schemas.openxmlformats.org/officeDocument/2006/relationships/hyperlink" Target="https://youtu.be/cDDfoxgJr_M" TargetMode="External"/><Relationship Id="rId299" Type="http://schemas.openxmlformats.org/officeDocument/2006/relationships/hyperlink" Target="https://youtu.be/bPo8zNPll5s" TargetMode="External"/><Relationship Id="rId298" Type="http://schemas.openxmlformats.org/officeDocument/2006/relationships/hyperlink" Target="https://youtu.be/4g1rfSgmEds" TargetMode="External"/><Relationship Id="rId297" Type="http://schemas.openxmlformats.org/officeDocument/2006/relationships/hyperlink" Target="https://youtu.be/K3x5QHD7Ewo" TargetMode="External"/><Relationship Id="rId296" Type="http://schemas.openxmlformats.org/officeDocument/2006/relationships/hyperlink" Target="https://youtu.be/wfPoEBF-5ac" TargetMode="External"/><Relationship Id="rId295" Type="http://schemas.openxmlformats.org/officeDocument/2006/relationships/hyperlink" Target="https://youtu.be/vk8SrDVhNnU" TargetMode="External"/><Relationship Id="rId294" Type="http://schemas.openxmlformats.org/officeDocument/2006/relationships/hyperlink" Target="https://youtu.be/xDx1po_apZU" TargetMode="External"/><Relationship Id="rId293" Type="http://schemas.openxmlformats.org/officeDocument/2006/relationships/hyperlink" Target="https://youtu.be/3RWX9XGCdm0" TargetMode="External"/><Relationship Id="rId292" Type="http://schemas.openxmlformats.org/officeDocument/2006/relationships/hyperlink" Target="https://youtu.be/DEqt8ZhMwJo" TargetMode="External"/><Relationship Id="rId291" Type="http://schemas.openxmlformats.org/officeDocument/2006/relationships/hyperlink" Target="https://youtu.be/hn8hqX9JBOE" TargetMode="External"/><Relationship Id="rId290" Type="http://schemas.openxmlformats.org/officeDocument/2006/relationships/hyperlink" Target="https://youtu.be/OevaFe4kLNs" TargetMode="External"/><Relationship Id="rId29" Type="http://schemas.openxmlformats.org/officeDocument/2006/relationships/hyperlink" Target="https://youtu.be/uY47_REGJiQ" TargetMode="External"/><Relationship Id="rId289" Type="http://schemas.openxmlformats.org/officeDocument/2006/relationships/hyperlink" Target="https://youtu.be/bBp_SPJAOJc" TargetMode="External"/><Relationship Id="rId288" Type="http://schemas.openxmlformats.org/officeDocument/2006/relationships/hyperlink" Target="https://youtu.be/ynxD-BaDxRk" TargetMode="External"/><Relationship Id="rId287" Type="http://schemas.openxmlformats.org/officeDocument/2006/relationships/hyperlink" Target="https://youtu.be/O6GQ3wNbeBc" TargetMode="External"/><Relationship Id="rId286" Type="http://schemas.openxmlformats.org/officeDocument/2006/relationships/hyperlink" Target="https://youtu.be/6HHIzcpsoXc" TargetMode="External"/><Relationship Id="rId285" Type="http://schemas.openxmlformats.org/officeDocument/2006/relationships/hyperlink" Target="https://youtu.be/WCjhPRSzm-A" TargetMode="External"/><Relationship Id="rId284" Type="http://schemas.openxmlformats.org/officeDocument/2006/relationships/hyperlink" Target="https://youtu.be/Jn1bF-8y-vs" TargetMode="External"/><Relationship Id="rId283" Type="http://schemas.openxmlformats.org/officeDocument/2006/relationships/hyperlink" Target="https://youtu.be/jWKNbUBa8Zs" TargetMode="External"/><Relationship Id="rId282" Type="http://schemas.openxmlformats.org/officeDocument/2006/relationships/hyperlink" Target="https://youtu.be/A2bq6L6QpmY" TargetMode="External"/><Relationship Id="rId281" Type="http://schemas.openxmlformats.org/officeDocument/2006/relationships/hyperlink" Target="https://youtu.be/ynOQy8rzSs4" TargetMode="External"/><Relationship Id="rId280" Type="http://schemas.openxmlformats.org/officeDocument/2006/relationships/hyperlink" Target="https://youtu.be/ORh_OhgO7Xg" TargetMode="External"/><Relationship Id="rId28" Type="http://schemas.openxmlformats.org/officeDocument/2006/relationships/hyperlink" Target="https://youtu.be/buLKgUOgrro" TargetMode="External"/><Relationship Id="rId279" Type="http://schemas.openxmlformats.org/officeDocument/2006/relationships/hyperlink" Target="https://youtu.be/Hp-x4NigzNU" TargetMode="External"/><Relationship Id="rId278" Type="http://schemas.openxmlformats.org/officeDocument/2006/relationships/hyperlink" Target="https://youtu.be/ciY5WP463Xk" TargetMode="External"/><Relationship Id="rId277" Type="http://schemas.openxmlformats.org/officeDocument/2006/relationships/hyperlink" Target="https://youtu.be/lE0edf4ID-U" TargetMode="External"/><Relationship Id="rId276" Type="http://schemas.openxmlformats.org/officeDocument/2006/relationships/hyperlink" Target="https://youtu.be/JpGXD0A4l7w" TargetMode="External"/><Relationship Id="rId275" Type="http://schemas.openxmlformats.org/officeDocument/2006/relationships/hyperlink" Target="https://youtu.be/nNgmKzKPfyE" TargetMode="External"/><Relationship Id="rId274" Type="http://schemas.openxmlformats.org/officeDocument/2006/relationships/hyperlink" Target="https://youtu.be/sNhiu0ztdJI" TargetMode="External"/><Relationship Id="rId273" Type="http://schemas.openxmlformats.org/officeDocument/2006/relationships/hyperlink" Target="https://youtu.be/vhKLVBGTnHs" TargetMode="External"/><Relationship Id="rId272" Type="http://schemas.openxmlformats.org/officeDocument/2006/relationships/hyperlink" Target="https://youtu.be/uUsM8esSwHE" TargetMode="External"/><Relationship Id="rId271" Type="http://schemas.openxmlformats.org/officeDocument/2006/relationships/hyperlink" Target="https://youtu.be/au6RBsGye_Q" TargetMode="External"/><Relationship Id="rId270" Type="http://schemas.openxmlformats.org/officeDocument/2006/relationships/hyperlink" Target="https://youtu.be/5LITUS9g4KA" TargetMode="External"/><Relationship Id="rId27" Type="http://schemas.openxmlformats.org/officeDocument/2006/relationships/hyperlink" Target="https://youtu.be/rtkL9sJLEd0" TargetMode="External"/><Relationship Id="rId269" Type="http://schemas.openxmlformats.org/officeDocument/2006/relationships/hyperlink" Target="https://youtu.be/XCNbl7U02Fk" TargetMode="External"/><Relationship Id="rId268" Type="http://schemas.openxmlformats.org/officeDocument/2006/relationships/hyperlink" Target="https://youtu.be/2o5q1hcp3Xg" TargetMode="External"/><Relationship Id="rId267" Type="http://schemas.openxmlformats.org/officeDocument/2006/relationships/hyperlink" Target="https://youtu.be/JzZqf2N0PyI" TargetMode="External"/><Relationship Id="rId266" Type="http://schemas.openxmlformats.org/officeDocument/2006/relationships/hyperlink" Target="https://youtu.be/1AUmlUqwbb8" TargetMode="External"/><Relationship Id="rId265" Type="http://schemas.openxmlformats.org/officeDocument/2006/relationships/hyperlink" Target="https://youtu.be/QjyMw7fZUiE" TargetMode="External"/><Relationship Id="rId264" Type="http://schemas.openxmlformats.org/officeDocument/2006/relationships/hyperlink" Target="https://youtu.be/84SxEaDHppk" TargetMode="External"/><Relationship Id="rId263" Type="http://schemas.openxmlformats.org/officeDocument/2006/relationships/hyperlink" Target="https://youtu.be/2c6wiKXAWLU" TargetMode="External"/><Relationship Id="rId262" Type="http://schemas.openxmlformats.org/officeDocument/2006/relationships/hyperlink" Target="https://youtu.be/OqeBWr6s0Cs" TargetMode="External"/><Relationship Id="rId261" Type="http://schemas.openxmlformats.org/officeDocument/2006/relationships/hyperlink" Target="https://youtu.be/1tepx2LM3GQ" TargetMode="External"/><Relationship Id="rId260" Type="http://schemas.openxmlformats.org/officeDocument/2006/relationships/hyperlink" Target="https://youtu.be/56Mpg--qb68" TargetMode="External"/><Relationship Id="rId26" Type="http://schemas.openxmlformats.org/officeDocument/2006/relationships/hyperlink" Target="https://youtu.be/60oDFPnShP4" TargetMode="External"/><Relationship Id="rId259" Type="http://schemas.openxmlformats.org/officeDocument/2006/relationships/hyperlink" Target="https://youtu.be/-cUk3S7QlsI" TargetMode="External"/><Relationship Id="rId258" Type="http://schemas.openxmlformats.org/officeDocument/2006/relationships/hyperlink" Target="https://youtu.be/0he_kfV-_eI" TargetMode="External"/><Relationship Id="rId257" Type="http://schemas.openxmlformats.org/officeDocument/2006/relationships/hyperlink" Target="https://youtu.be/pbUUuF-8j4Y" TargetMode="External"/><Relationship Id="rId256" Type="http://schemas.openxmlformats.org/officeDocument/2006/relationships/hyperlink" Target="https://youtu.be/5gZxt9JUB-Q" TargetMode="External"/><Relationship Id="rId255" Type="http://schemas.openxmlformats.org/officeDocument/2006/relationships/hyperlink" Target="https://youtu.be/SBalmlWmmPs" TargetMode="External"/><Relationship Id="rId254" Type="http://schemas.openxmlformats.org/officeDocument/2006/relationships/hyperlink" Target="https://youtu.be/n2LAghEH3O8" TargetMode="External"/><Relationship Id="rId253" Type="http://schemas.openxmlformats.org/officeDocument/2006/relationships/hyperlink" Target="https://youtu.be/QlimzGTRt-I" TargetMode="External"/><Relationship Id="rId252" Type="http://schemas.openxmlformats.org/officeDocument/2006/relationships/hyperlink" Target="https://youtu.be/bdY6-xQpBik" TargetMode="External"/><Relationship Id="rId251" Type="http://schemas.openxmlformats.org/officeDocument/2006/relationships/hyperlink" Target="https://youtu.be/AX2iWAxNH8o" TargetMode="External"/><Relationship Id="rId250" Type="http://schemas.openxmlformats.org/officeDocument/2006/relationships/hyperlink" Target="https://youtu.be/9B7Ma-BiSDQ" TargetMode="External"/><Relationship Id="rId25" Type="http://schemas.openxmlformats.org/officeDocument/2006/relationships/hyperlink" Target="https://youtu.be/FDB8l238TP0" TargetMode="External"/><Relationship Id="rId249" Type="http://schemas.openxmlformats.org/officeDocument/2006/relationships/hyperlink" Target="https://youtu.be/am_VYCyLslc" TargetMode="External"/><Relationship Id="rId248" Type="http://schemas.openxmlformats.org/officeDocument/2006/relationships/hyperlink" Target="https://youtu.be/miEy-Ebmo8k" TargetMode="External"/><Relationship Id="rId247" Type="http://schemas.openxmlformats.org/officeDocument/2006/relationships/hyperlink" Target="https://youtu.be/fDzDREe9iiw" TargetMode="External"/><Relationship Id="rId246" Type="http://schemas.openxmlformats.org/officeDocument/2006/relationships/hyperlink" Target="https://youtu.be/g4d_ynJyrOs" TargetMode="External"/><Relationship Id="rId245" Type="http://schemas.openxmlformats.org/officeDocument/2006/relationships/hyperlink" Target="https://youtu.be/0ZknXfBCdRs" TargetMode="External"/><Relationship Id="rId244" Type="http://schemas.openxmlformats.org/officeDocument/2006/relationships/hyperlink" Target="https://youtu.be/AP4nejcaagw" TargetMode="External"/><Relationship Id="rId243" Type="http://schemas.openxmlformats.org/officeDocument/2006/relationships/hyperlink" Target="https://youtu.be/N_i7gd1uwAc" TargetMode="External"/><Relationship Id="rId242" Type="http://schemas.openxmlformats.org/officeDocument/2006/relationships/hyperlink" Target="https://youtu.be/IFp5Jz42ZHE" TargetMode="External"/><Relationship Id="rId241" Type="http://schemas.openxmlformats.org/officeDocument/2006/relationships/hyperlink" Target="https://youtu.be/SM3GfQKNtJE" TargetMode="External"/><Relationship Id="rId240" Type="http://schemas.openxmlformats.org/officeDocument/2006/relationships/hyperlink" Target="https://youtu.be/oS1NpcHoGQ0" TargetMode="External"/><Relationship Id="rId24" Type="http://schemas.openxmlformats.org/officeDocument/2006/relationships/hyperlink" Target="https://youtu.be/4xXpOut9i9E" TargetMode="External"/><Relationship Id="rId239" Type="http://schemas.openxmlformats.org/officeDocument/2006/relationships/hyperlink" Target="https://youtu.be/N9MS-jL8bPc" TargetMode="External"/><Relationship Id="rId238" Type="http://schemas.openxmlformats.org/officeDocument/2006/relationships/hyperlink" Target="https://youtu.be/uYjNXNxr2JA" TargetMode="External"/><Relationship Id="rId237" Type="http://schemas.openxmlformats.org/officeDocument/2006/relationships/hyperlink" Target="https://youtu.be/oBQf5N16ayQ" TargetMode="External"/><Relationship Id="rId236" Type="http://schemas.openxmlformats.org/officeDocument/2006/relationships/hyperlink" Target="https://youtu.be/lg0PEQ38Seo" TargetMode="External"/><Relationship Id="rId235" Type="http://schemas.openxmlformats.org/officeDocument/2006/relationships/hyperlink" Target="https://youtu.be/IowgtYU7PtM" TargetMode="External"/><Relationship Id="rId234" Type="http://schemas.openxmlformats.org/officeDocument/2006/relationships/hyperlink" Target="https://youtu.be/TDG1lzbaJfg" TargetMode="External"/><Relationship Id="rId233" Type="http://schemas.openxmlformats.org/officeDocument/2006/relationships/hyperlink" Target="https://youtu.be/DF2ARlwHHM4" TargetMode="External"/><Relationship Id="rId232" Type="http://schemas.openxmlformats.org/officeDocument/2006/relationships/hyperlink" Target="https://youtu.be/wCObvHKRIlU" TargetMode="External"/><Relationship Id="rId231" Type="http://schemas.openxmlformats.org/officeDocument/2006/relationships/hyperlink" Target="https://youtu.be/bWTT4778IIQ" TargetMode="External"/><Relationship Id="rId230" Type="http://schemas.openxmlformats.org/officeDocument/2006/relationships/hyperlink" Target="https://youtu.be/84G3lhifXcc" TargetMode="External"/><Relationship Id="rId23" Type="http://schemas.openxmlformats.org/officeDocument/2006/relationships/hyperlink" Target="https://youtu.be/mxndqWPcDKI" TargetMode="External"/><Relationship Id="rId229" Type="http://schemas.openxmlformats.org/officeDocument/2006/relationships/hyperlink" Target="https://youtu.be/eTjLAhTGvqc" TargetMode="External"/><Relationship Id="rId228" Type="http://schemas.openxmlformats.org/officeDocument/2006/relationships/hyperlink" Target="https://youtu.be/dFPcf_o-IcQ" TargetMode="External"/><Relationship Id="rId227" Type="http://schemas.openxmlformats.org/officeDocument/2006/relationships/hyperlink" Target="https://youtu.be/oNmrb85GWjQ" TargetMode="External"/><Relationship Id="rId226" Type="http://schemas.openxmlformats.org/officeDocument/2006/relationships/hyperlink" Target="https://youtu.be/vySCdsY30nU" TargetMode="External"/><Relationship Id="rId225" Type="http://schemas.openxmlformats.org/officeDocument/2006/relationships/hyperlink" Target="https://youtu.be/G0IXAEjA7-I" TargetMode="External"/><Relationship Id="rId224" Type="http://schemas.openxmlformats.org/officeDocument/2006/relationships/hyperlink" Target="https://youtu.be/8RHrbISB3VI" TargetMode="External"/><Relationship Id="rId223" Type="http://schemas.openxmlformats.org/officeDocument/2006/relationships/hyperlink" Target="https://youtu.be/ix2Yha2oRPg" TargetMode="External"/><Relationship Id="rId222" Type="http://schemas.openxmlformats.org/officeDocument/2006/relationships/hyperlink" Target="https://youtu.be/xOBv5UST6P8" TargetMode="External"/><Relationship Id="rId221" Type="http://schemas.openxmlformats.org/officeDocument/2006/relationships/hyperlink" Target="https://youtu.be/aNcUlUcuRSM" TargetMode="External"/><Relationship Id="rId220" Type="http://schemas.openxmlformats.org/officeDocument/2006/relationships/hyperlink" Target="https://youtu.be/ioklwKarUew" TargetMode="External"/><Relationship Id="rId22" Type="http://schemas.openxmlformats.org/officeDocument/2006/relationships/hyperlink" Target="https://youtu.be/nWlS8Mv-E2Q" TargetMode="External"/><Relationship Id="rId219" Type="http://schemas.openxmlformats.org/officeDocument/2006/relationships/hyperlink" Target="https://youtu.be/WPq47e5QKOE" TargetMode="External"/><Relationship Id="rId218" Type="http://schemas.openxmlformats.org/officeDocument/2006/relationships/hyperlink" Target="https://youtu.be/GOJU6et0oH8" TargetMode="External"/><Relationship Id="rId217" Type="http://schemas.openxmlformats.org/officeDocument/2006/relationships/hyperlink" Target="https://youtu.be/_LNUGQrkHl0" TargetMode="External"/><Relationship Id="rId216" Type="http://schemas.openxmlformats.org/officeDocument/2006/relationships/hyperlink" Target="https://youtu.be/xwgRzNcj3nQ" TargetMode="External"/><Relationship Id="rId215" Type="http://schemas.openxmlformats.org/officeDocument/2006/relationships/hyperlink" Target="https://youtu.be/Gfp70M8PGSo" TargetMode="External"/><Relationship Id="rId214" Type="http://schemas.openxmlformats.org/officeDocument/2006/relationships/hyperlink" Target="https://youtu.be/5-EbHs-rX_w" TargetMode="External"/><Relationship Id="rId213" Type="http://schemas.openxmlformats.org/officeDocument/2006/relationships/hyperlink" Target="https://youtu.be/peoCQjHfqkQ" TargetMode="External"/><Relationship Id="rId212" Type="http://schemas.openxmlformats.org/officeDocument/2006/relationships/hyperlink" Target="https://youtu.be/_0zSeclkxOs" TargetMode="External"/><Relationship Id="rId211" Type="http://schemas.openxmlformats.org/officeDocument/2006/relationships/hyperlink" Target="https://youtu.be/8tqYVpC4I1M" TargetMode="External"/><Relationship Id="rId210" Type="http://schemas.openxmlformats.org/officeDocument/2006/relationships/hyperlink" Target="https://youtu.be/8QHiyih33Ec" TargetMode="External"/><Relationship Id="rId21" Type="http://schemas.openxmlformats.org/officeDocument/2006/relationships/hyperlink" Target="https://youtu.be/_4ilHdqv9Tg" TargetMode="External"/><Relationship Id="rId209" Type="http://schemas.openxmlformats.org/officeDocument/2006/relationships/hyperlink" Target="https://youtu.be/X4oNvOAfX4E" TargetMode="External"/><Relationship Id="rId208" Type="http://schemas.openxmlformats.org/officeDocument/2006/relationships/hyperlink" Target="https://youtu.be/12Ow6MOnExc" TargetMode="External"/><Relationship Id="rId207" Type="http://schemas.openxmlformats.org/officeDocument/2006/relationships/hyperlink" Target="https://youtu.be/Lfiwd2PzXvw" TargetMode="External"/><Relationship Id="rId206" Type="http://schemas.openxmlformats.org/officeDocument/2006/relationships/hyperlink" Target="https://youtu.be/Dz04O_o6zdA" TargetMode="External"/><Relationship Id="rId205" Type="http://schemas.openxmlformats.org/officeDocument/2006/relationships/hyperlink" Target="https://youtu.be/_2SYpQ3QQKA" TargetMode="External"/><Relationship Id="rId204" Type="http://schemas.openxmlformats.org/officeDocument/2006/relationships/hyperlink" Target="https://youtu.be/EUzTDWmDZRQ" TargetMode="External"/><Relationship Id="rId203" Type="http://schemas.openxmlformats.org/officeDocument/2006/relationships/hyperlink" Target="https://youtu.be/KkRMMPHhHI0" TargetMode="External"/><Relationship Id="rId202" Type="http://schemas.openxmlformats.org/officeDocument/2006/relationships/hyperlink" Target="https://youtu.be/ce01FZRMF38" TargetMode="External"/><Relationship Id="rId201" Type="http://schemas.openxmlformats.org/officeDocument/2006/relationships/hyperlink" Target="https://youtu.be/W416gxLnSMw" TargetMode="External"/><Relationship Id="rId200" Type="http://schemas.openxmlformats.org/officeDocument/2006/relationships/hyperlink" Target="https://youtu.be/r2HsvINTDFk" TargetMode="External"/><Relationship Id="rId20" Type="http://schemas.openxmlformats.org/officeDocument/2006/relationships/hyperlink" Target="https://youtu.be/IbW0T1ZQ5ho" TargetMode="External"/><Relationship Id="rId2" Type="http://schemas.openxmlformats.org/officeDocument/2006/relationships/hyperlink" Target="https://files.afu.se/Downloads/Transcriptions/Society%20for%20Scientific%20Exploration%20(SSE)/" TargetMode="External"/><Relationship Id="rId199" Type="http://schemas.openxmlformats.org/officeDocument/2006/relationships/hyperlink" Target="https://youtu.be/TauNcWlhA58" TargetMode="External"/><Relationship Id="rId198" Type="http://schemas.openxmlformats.org/officeDocument/2006/relationships/hyperlink" Target="https://youtu.be/Y_Y_24vqAHU" TargetMode="External"/><Relationship Id="rId197" Type="http://schemas.openxmlformats.org/officeDocument/2006/relationships/hyperlink" Target="https://youtu.be/AEmF7Wrqn54" TargetMode="External"/><Relationship Id="rId196" Type="http://schemas.openxmlformats.org/officeDocument/2006/relationships/hyperlink" Target="https://youtu.be/4K7kpSkVKAc" TargetMode="External"/><Relationship Id="rId195" Type="http://schemas.openxmlformats.org/officeDocument/2006/relationships/hyperlink" Target="https://youtu.be/LfbdMetpr28" TargetMode="External"/><Relationship Id="rId194" Type="http://schemas.openxmlformats.org/officeDocument/2006/relationships/hyperlink" Target="https://youtu.be/49uY5_oE7Es" TargetMode="External"/><Relationship Id="rId193" Type="http://schemas.openxmlformats.org/officeDocument/2006/relationships/hyperlink" Target="https://youtu.be/HoswY9pgqrU" TargetMode="External"/><Relationship Id="rId192" Type="http://schemas.openxmlformats.org/officeDocument/2006/relationships/hyperlink" Target="https://youtu.be/W_EJ_NSIOKw" TargetMode="External"/><Relationship Id="rId191" Type="http://schemas.openxmlformats.org/officeDocument/2006/relationships/hyperlink" Target="https://youtu.be/GH_jxkUdS0o" TargetMode="External"/><Relationship Id="rId190" Type="http://schemas.openxmlformats.org/officeDocument/2006/relationships/hyperlink" Target="https://youtu.be/UbvQ6WML9Gk" TargetMode="External"/><Relationship Id="rId19" Type="http://schemas.openxmlformats.org/officeDocument/2006/relationships/hyperlink" Target="https://youtu.be/Ku6fQ71BgRY" TargetMode="External"/><Relationship Id="rId189" Type="http://schemas.openxmlformats.org/officeDocument/2006/relationships/hyperlink" Target="https://youtu.be/ke39oxprbUo" TargetMode="External"/><Relationship Id="rId188" Type="http://schemas.openxmlformats.org/officeDocument/2006/relationships/hyperlink" Target="https://youtu.be/glofLwifpPI" TargetMode="External"/><Relationship Id="rId187" Type="http://schemas.openxmlformats.org/officeDocument/2006/relationships/hyperlink" Target="https://youtu.be/u3rjq8NFd8g" TargetMode="External"/><Relationship Id="rId186" Type="http://schemas.openxmlformats.org/officeDocument/2006/relationships/hyperlink" Target="https://youtu.be/NaBd401dp_0" TargetMode="External"/><Relationship Id="rId185" Type="http://schemas.openxmlformats.org/officeDocument/2006/relationships/hyperlink" Target="https://youtu.be/1FPf3PiqiZY" TargetMode="External"/><Relationship Id="rId184" Type="http://schemas.openxmlformats.org/officeDocument/2006/relationships/hyperlink" Target="https://youtu.be/4H5GDQ7u_iE" TargetMode="External"/><Relationship Id="rId183" Type="http://schemas.openxmlformats.org/officeDocument/2006/relationships/hyperlink" Target="https://youtu.be/qqQukoMdqEU" TargetMode="External"/><Relationship Id="rId182" Type="http://schemas.openxmlformats.org/officeDocument/2006/relationships/hyperlink" Target="https://youtu.be/fVWw3d2wPYY" TargetMode="External"/><Relationship Id="rId181" Type="http://schemas.openxmlformats.org/officeDocument/2006/relationships/hyperlink" Target="https://youtu.be/SelOdzppZ_g" TargetMode="External"/><Relationship Id="rId180" Type="http://schemas.openxmlformats.org/officeDocument/2006/relationships/hyperlink" Target="https://youtu.be/5q8aKWRDYPE" TargetMode="External"/><Relationship Id="rId18" Type="http://schemas.openxmlformats.org/officeDocument/2006/relationships/hyperlink" Target="https://youtu.be/L60I-R4_gCA" TargetMode="External"/><Relationship Id="rId179" Type="http://schemas.openxmlformats.org/officeDocument/2006/relationships/hyperlink" Target="https://youtu.be/uC7h4aIE7Ds" TargetMode="External"/><Relationship Id="rId178" Type="http://schemas.openxmlformats.org/officeDocument/2006/relationships/hyperlink" Target="https://youtu.be/addFgzPDQrA" TargetMode="External"/><Relationship Id="rId177" Type="http://schemas.openxmlformats.org/officeDocument/2006/relationships/hyperlink" Target="https://youtu.be/omwGwetDcl0" TargetMode="External"/><Relationship Id="rId176" Type="http://schemas.openxmlformats.org/officeDocument/2006/relationships/hyperlink" Target="https://youtu.be/SpmrfJwGU_o" TargetMode="External"/><Relationship Id="rId175" Type="http://schemas.openxmlformats.org/officeDocument/2006/relationships/hyperlink" Target="https://youtu.be/tses8F0Oudo" TargetMode="External"/><Relationship Id="rId174" Type="http://schemas.openxmlformats.org/officeDocument/2006/relationships/hyperlink" Target="https://youtu.be/h5vpULrPlzM" TargetMode="External"/><Relationship Id="rId173" Type="http://schemas.openxmlformats.org/officeDocument/2006/relationships/hyperlink" Target="https://youtu.be/63OX4ESrPMY" TargetMode="External"/><Relationship Id="rId172" Type="http://schemas.openxmlformats.org/officeDocument/2006/relationships/hyperlink" Target="https://youtu.be/E1D82UD9hQA" TargetMode="External"/><Relationship Id="rId171" Type="http://schemas.openxmlformats.org/officeDocument/2006/relationships/hyperlink" Target="https://youtu.be/J25QR8kR2kY" TargetMode="External"/><Relationship Id="rId170" Type="http://schemas.openxmlformats.org/officeDocument/2006/relationships/hyperlink" Target="https://youtu.be/Jw9V3cBLPWQ" TargetMode="External"/><Relationship Id="rId17" Type="http://schemas.openxmlformats.org/officeDocument/2006/relationships/hyperlink" Target="https://youtu.be/qzoZ5yBfLds" TargetMode="External"/><Relationship Id="rId169" Type="http://schemas.openxmlformats.org/officeDocument/2006/relationships/hyperlink" Target="https://youtu.be/6qZBmXHJcaM" TargetMode="External"/><Relationship Id="rId168" Type="http://schemas.openxmlformats.org/officeDocument/2006/relationships/hyperlink" Target="https://youtu.be/Qb0ZtB0ZtLs" TargetMode="External"/><Relationship Id="rId167" Type="http://schemas.openxmlformats.org/officeDocument/2006/relationships/hyperlink" Target="https://youtu.be/iA_ZMilQ92c" TargetMode="External"/><Relationship Id="rId166" Type="http://schemas.openxmlformats.org/officeDocument/2006/relationships/hyperlink" Target="https://youtu.be/m0tgmsguzlM" TargetMode="External"/><Relationship Id="rId165" Type="http://schemas.openxmlformats.org/officeDocument/2006/relationships/hyperlink" Target="https://youtu.be/aXuiHQSrKAY" TargetMode="External"/><Relationship Id="rId164" Type="http://schemas.openxmlformats.org/officeDocument/2006/relationships/hyperlink" Target="https://youtu.be/5ttUbdsspL4" TargetMode="External"/><Relationship Id="rId163" Type="http://schemas.openxmlformats.org/officeDocument/2006/relationships/hyperlink" Target="https://youtu.be/CxaVmorTDKc" TargetMode="External"/><Relationship Id="rId162" Type="http://schemas.openxmlformats.org/officeDocument/2006/relationships/hyperlink" Target="https://youtu.be/HH-wU5m-EWg" TargetMode="External"/><Relationship Id="rId161" Type="http://schemas.openxmlformats.org/officeDocument/2006/relationships/hyperlink" Target="https://youtu.be/eIx48B2W2Oo" TargetMode="External"/><Relationship Id="rId160" Type="http://schemas.openxmlformats.org/officeDocument/2006/relationships/hyperlink" Target="https://youtu.be/NSuZtoUVCbk" TargetMode="External"/><Relationship Id="rId16" Type="http://schemas.openxmlformats.org/officeDocument/2006/relationships/hyperlink" Target="https://youtu.be/mdIN9_5FEPE" TargetMode="External"/><Relationship Id="rId159" Type="http://schemas.openxmlformats.org/officeDocument/2006/relationships/hyperlink" Target="https://youtu.be/J8gSZsqIKc8" TargetMode="External"/><Relationship Id="rId158" Type="http://schemas.openxmlformats.org/officeDocument/2006/relationships/hyperlink" Target="https://youtu.be/MREdFkvS5Xg" TargetMode="External"/><Relationship Id="rId157" Type="http://schemas.openxmlformats.org/officeDocument/2006/relationships/hyperlink" Target="https://youtu.be/CAuB7xPtPSM" TargetMode="External"/><Relationship Id="rId156" Type="http://schemas.openxmlformats.org/officeDocument/2006/relationships/hyperlink" Target="https://youtu.be/R9Cst4ioXGk" TargetMode="External"/><Relationship Id="rId155" Type="http://schemas.openxmlformats.org/officeDocument/2006/relationships/hyperlink" Target="https://youtu.be/AdmYLgkF7D0" TargetMode="External"/><Relationship Id="rId154" Type="http://schemas.openxmlformats.org/officeDocument/2006/relationships/hyperlink" Target="https://youtu.be/Pa4UvstxcgM" TargetMode="External"/><Relationship Id="rId153" Type="http://schemas.openxmlformats.org/officeDocument/2006/relationships/hyperlink" Target="https://youtu.be/BeN_eyW5pLo" TargetMode="External"/><Relationship Id="rId152" Type="http://schemas.openxmlformats.org/officeDocument/2006/relationships/hyperlink" Target="https://youtu.be/2OYg4jZKxK0" TargetMode="External"/><Relationship Id="rId151" Type="http://schemas.openxmlformats.org/officeDocument/2006/relationships/hyperlink" Target="https://youtu.be/v6KI3TKZHCw" TargetMode="External"/><Relationship Id="rId150" Type="http://schemas.openxmlformats.org/officeDocument/2006/relationships/hyperlink" Target="https://youtu.be/j1hgDCg8RrI" TargetMode="External"/><Relationship Id="rId15" Type="http://schemas.openxmlformats.org/officeDocument/2006/relationships/hyperlink" Target="https://youtu.be/PC_ElpZvepI" TargetMode="External"/><Relationship Id="rId149" Type="http://schemas.openxmlformats.org/officeDocument/2006/relationships/hyperlink" Target="https://youtu.be/gVI7lAH_OMA" TargetMode="External"/><Relationship Id="rId148" Type="http://schemas.openxmlformats.org/officeDocument/2006/relationships/hyperlink" Target="https://youtu.be/Ffs9wW_Rj2c" TargetMode="External"/><Relationship Id="rId147" Type="http://schemas.openxmlformats.org/officeDocument/2006/relationships/hyperlink" Target="https://youtu.be/eCDKGxe88LI" TargetMode="External"/><Relationship Id="rId146" Type="http://schemas.openxmlformats.org/officeDocument/2006/relationships/hyperlink" Target="https://youtu.be/S9gYiws2HyQ" TargetMode="External"/><Relationship Id="rId145" Type="http://schemas.openxmlformats.org/officeDocument/2006/relationships/hyperlink" Target="https://youtu.be/ChBGX-UvwTI" TargetMode="External"/><Relationship Id="rId144" Type="http://schemas.openxmlformats.org/officeDocument/2006/relationships/hyperlink" Target="https://youtu.be/pIyKNM0Gdl8" TargetMode="External"/><Relationship Id="rId143" Type="http://schemas.openxmlformats.org/officeDocument/2006/relationships/hyperlink" Target="https://youtu.be/d4ZGuoao4kg" TargetMode="External"/><Relationship Id="rId142" Type="http://schemas.openxmlformats.org/officeDocument/2006/relationships/hyperlink" Target="https://youtu.be/67fR7fTJHhs" TargetMode="External"/><Relationship Id="rId141" Type="http://schemas.openxmlformats.org/officeDocument/2006/relationships/hyperlink" Target="https://youtu.be/hpz0bRTTSNU" TargetMode="External"/><Relationship Id="rId140" Type="http://schemas.openxmlformats.org/officeDocument/2006/relationships/hyperlink" Target="https://youtu.be/GsrU-afKLYk" TargetMode="External"/><Relationship Id="rId14" Type="http://schemas.openxmlformats.org/officeDocument/2006/relationships/hyperlink" Target="https://youtu.be/a2JGQTaJBOM" TargetMode="External"/><Relationship Id="rId139" Type="http://schemas.openxmlformats.org/officeDocument/2006/relationships/hyperlink" Target="https://youtu.be/yYGKTpMjLdg" TargetMode="External"/><Relationship Id="rId138" Type="http://schemas.openxmlformats.org/officeDocument/2006/relationships/hyperlink" Target="https://youtu.be/BiAeqTe_kAA" TargetMode="External"/><Relationship Id="rId137" Type="http://schemas.openxmlformats.org/officeDocument/2006/relationships/hyperlink" Target="https://youtu.be/VtEwPAr-xg4" TargetMode="External"/><Relationship Id="rId136" Type="http://schemas.openxmlformats.org/officeDocument/2006/relationships/hyperlink" Target="https://youtu.be/W3UZ4M7n1Pk" TargetMode="External"/><Relationship Id="rId135" Type="http://schemas.openxmlformats.org/officeDocument/2006/relationships/hyperlink" Target="https://youtu.be/ilwba18qu4M" TargetMode="External"/><Relationship Id="rId134" Type="http://schemas.openxmlformats.org/officeDocument/2006/relationships/hyperlink" Target="https://youtu.be/hgxIZRo_YKk" TargetMode="External"/><Relationship Id="rId133" Type="http://schemas.openxmlformats.org/officeDocument/2006/relationships/hyperlink" Target="https://youtu.be/6J1Ynd1OJWQ" TargetMode="External"/><Relationship Id="rId132" Type="http://schemas.openxmlformats.org/officeDocument/2006/relationships/hyperlink" Target="https://youtu.be/nJOhCE6mdNA" TargetMode="External"/><Relationship Id="rId131" Type="http://schemas.openxmlformats.org/officeDocument/2006/relationships/hyperlink" Target="https://youtu.be/8oWR2M5cmNM" TargetMode="External"/><Relationship Id="rId130" Type="http://schemas.openxmlformats.org/officeDocument/2006/relationships/hyperlink" Target="https://youtu.be/DMXh-HUi16k" TargetMode="External"/><Relationship Id="rId13" Type="http://schemas.openxmlformats.org/officeDocument/2006/relationships/hyperlink" Target="https://youtu.be/ddi87KVwJYM" TargetMode="External"/><Relationship Id="rId129" Type="http://schemas.openxmlformats.org/officeDocument/2006/relationships/hyperlink" Target="https://youtu.be/1vZ124KXqSw" TargetMode="External"/><Relationship Id="rId128" Type="http://schemas.openxmlformats.org/officeDocument/2006/relationships/hyperlink" Target="https://youtu.be/KJvy6FgQRNY" TargetMode="External"/><Relationship Id="rId127" Type="http://schemas.openxmlformats.org/officeDocument/2006/relationships/hyperlink" Target="https://youtu.be/v-IL-xccz5Y" TargetMode="External"/><Relationship Id="rId126" Type="http://schemas.openxmlformats.org/officeDocument/2006/relationships/hyperlink" Target="https://youtu.be/jBB5t7Hgs2o" TargetMode="External"/><Relationship Id="rId125" Type="http://schemas.openxmlformats.org/officeDocument/2006/relationships/hyperlink" Target="https://youtu.be/p9X8h_lweBU" TargetMode="External"/><Relationship Id="rId124" Type="http://schemas.openxmlformats.org/officeDocument/2006/relationships/hyperlink" Target="https://youtu.be/VCT5YETnxq4" TargetMode="External"/><Relationship Id="rId123" Type="http://schemas.openxmlformats.org/officeDocument/2006/relationships/hyperlink" Target="https://youtu.be/eCX9HfSdxTM" TargetMode="External"/><Relationship Id="rId122" Type="http://schemas.openxmlformats.org/officeDocument/2006/relationships/hyperlink" Target="https://youtu.be/yAR30ES7o4o" TargetMode="External"/><Relationship Id="rId121" Type="http://schemas.openxmlformats.org/officeDocument/2006/relationships/hyperlink" Target="https://youtu.be/aRXlk26TcGc" TargetMode="External"/><Relationship Id="rId120" Type="http://schemas.openxmlformats.org/officeDocument/2006/relationships/hyperlink" Target="https://youtu.be/7EodhgGP5QY" TargetMode="External"/><Relationship Id="rId12" Type="http://schemas.openxmlformats.org/officeDocument/2006/relationships/hyperlink" Target="https://youtu.be/G0-G1R4QKCg" TargetMode="External"/><Relationship Id="rId119" Type="http://schemas.openxmlformats.org/officeDocument/2006/relationships/hyperlink" Target="https://youtu.be/2Xq5EjyhMPM" TargetMode="External"/><Relationship Id="rId118" Type="http://schemas.openxmlformats.org/officeDocument/2006/relationships/hyperlink" Target="https://youtu.be/pfKQtkgE4Ck" TargetMode="External"/><Relationship Id="rId117" Type="http://schemas.openxmlformats.org/officeDocument/2006/relationships/hyperlink" Target="https://youtu.be/VRv7KlvQHS0" TargetMode="External"/><Relationship Id="rId116" Type="http://schemas.openxmlformats.org/officeDocument/2006/relationships/hyperlink" Target="https://youtu.be/04YTQHJ_ztY" TargetMode="External"/><Relationship Id="rId115" Type="http://schemas.openxmlformats.org/officeDocument/2006/relationships/hyperlink" Target="https://youtu.be/ZA2cSRRqAVI" TargetMode="External"/><Relationship Id="rId114" Type="http://schemas.openxmlformats.org/officeDocument/2006/relationships/hyperlink" Target="https://youtu.be/GdO-Chf9b28" TargetMode="External"/><Relationship Id="rId113" Type="http://schemas.openxmlformats.org/officeDocument/2006/relationships/hyperlink" Target="https://youtu.be/lzEdVBPYtQs" TargetMode="External"/><Relationship Id="rId112" Type="http://schemas.openxmlformats.org/officeDocument/2006/relationships/hyperlink" Target="https://youtu.be/hxDzIwEUGGY" TargetMode="External"/><Relationship Id="rId111" Type="http://schemas.openxmlformats.org/officeDocument/2006/relationships/hyperlink" Target="https://youtu.be/4d-XOCSGdSw" TargetMode="External"/><Relationship Id="rId110" Type="http://schemas.openxmlformats.org/officeDocument/2006/relationships/hyperlink" Target="https://youtu.be/ObEJ3gmpMvs" TargetMode="External"/><Relationship Id="rId11" Type="http://schemas.openxmlformats.org/officeDocument/2006/relationships/hyperlink" Target="https://youtu.be/8jzBaRY4Ne0" TargetMode="External"/><Relationship Id="rId109" Type="http://schemas.openxmlformats.org/officeDocument/2006/relationships/hyperlink" Target="https://youtu.be/B7fzf2fYx9w" TargetMode="External"/><Relationship Id="rId108" Type="http://schemas.openxmlformats.org/officeDocument/2006/relationships/hyperlink" Target="https://youtu.be/gHtn8ND0DN4" TargetMode="External"/><Relationship Id="rId107" Type="http://schemas.openxmlformats.org/officeDocument/2006/relationships/hyperlink" Target="https://youtu.be/bP3-uHQ50vs" TargetMode="External"/><Relationship Id="rId106" Type="http://schemas.openxmlformats.org/officeDocument/2006/relationships/hyperlink" Target="https://youtu.be/CtQfoGoCog0" TargetMode="External"/><Relationship Id="rId105" Type="http://schemas.openxmlformats.org/officeDocument/2006/relationships/hyperlink" Target="https://youtu.be/j4xP1Q0dbDI" TargetMode="External"/><Relationship Id="rId104" Type="http://schemas.openxmlformats.org/officeDocument/2006/relationships/hyperlink" Target="https://youtu.be/fs9kysuhdU4" TargetMode="External"/><Relationship Id="rId103" Type="http://schemas.openxmlformats.org/officeDocument/2006/relationships/hyperlink" Target="https://youtu.be/0VY4Anl0jtQ" TargetMode="External"/><Relationship Id="rId102" Type="http://schemas.openxmlformats.org/officeDocument/2006/relationships/hyperlink" Target="https://youtu.be/VzH5gPQe-eA" TargetMode="External"/><Relationship Id="rId101" Type="http://schemas.openxmlformats.org/officeDocument/2006/relationships/hyperlink" Target="https://youtu.be/ngFfYtf-Aok" TargetMode="External"/><Relationship Id="rId100" Type="http://schemas.openxmlformats.org/officeDocument/2006/relationships/hyperlink" Target="https://youtu.be/a_hbqC2yzIo" TargetMode="External"/><Relationship Id="rId10" Type="http://schemas.openxmlformats.org/officeDocument/2006/relationships/hyperlink" Target="https://youtu.be/qARlNm0Rgcs" TargetMode="External"/><Relationship Id="rId1" Type="http://schemas.openxmlformats.org/officeDocument/2006/relationships/hyperlink" Target="https://youtu.be/9O8YL5cfh1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3"/>
  <sheetViews>
    <sheetView tabSelected="1" topLeftCell="A433" workbookViewId="0">
      <selection activeCell="A433" sqref="$A1:$XF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HYPERLINK("https://files.afu.se/Downloads/Transcripts/Society%20for%20Scientific%20Exploration%20(SSE)/2023 06 24 - Society for Scientific Exploration - Remote Viewing Applications Survey   Debra Lynne Katz_9O8YL5cfh1I - transcript (automated).pdf","Transcript Link")</f>
        <v>Transcript Link</v>
      </c>
      <c r="M2" s="2" t="str">
        <f>HYPERLINK("https://files.afu.se/Downloads/Transcripts/Society%20for%20Scientific%20Exploration%20(SSE)/2023 06 24 - Society for Scientific Exploration - Remote Viewing Applications Survey   Debra Lynne Katz_9O8YL5cfh1I - transcript (automated).pdf","Transcript Link")</f>
        <v>Transcript Link</v>
      </c>
    </row>
    <row r="3" ht="405" spans="1:13">
      <c r="A3" s="1" t="s">
        <v>23</v>
      </c>
      <c r="B3" s="1" t="s">
        <v>13</v>
      </c>
      <c r="C3" s="4" t="s">
        <v>24</v>
      </c>
      <c r="D3" s="1" t="s">
        <v>25</v>
      </c>
      <c r="E3" s="1" t="s">
        <v>26</v>
      </c>
      <c r="F3" s="4" t="s">
        <v>17</v>
      </c>
      <c r="G3" s="1" t="s">
        <v>18</v>
      </c>
      <c r="H3" s="1" t="s">
        <v>19</v>
      </c>
      <c r="I3" s="1" t="s">
        <v>20</v>
      </c>
      <c r="J3" s="1" t="s">
        <v>27</v>
      </c>
      <c r="K3" s="1" t="s">
        <v>22</v>
      </c>
      <c r="L3" s="1">
        <v>0</v>
      </c>
      <c r="M3" s="2">
        <v>0</v>
      </c>
    </row>
    <row r="4" ht="409.5" spans="1:13">
      <c r="A4" s="1" t="s">
        <v>28</v>
      </c>
      <c r="B4" s="1" t="s">
        <v>13</v>
      </c>
      <c r="C4" s="4" t="s">
        <v>29</v>
      </c>
      <c r="D4" s="1" t="s">
        <v>30</v>
      </c>
      <c r="E4" s="1" t="s">
        <v>31</v>
      </c>
      <c r="F4" s="4" t="s">
        <v>17</v>
      </c>
      <c r="G4" s="1" t="s">
        <v>18</v>
      </c>
      <c r="H4" s="1" t="s">
        <v>19</v>
      </c>
      <c r="I4" s="1" t="s">
        <v>20</v>
      </c>
      <c r="J4" s="1" t="s">
        <v>32</v>
      </c>
      <c r="K4" s="1" t="s">
        <v>22</v>
      </c>
      <c r="L4" s="1">
        <v>0</v>
      </c>
      <c r="M4" s="2">
        <v>0</v>
      </c>
    </row>
    <row r="5" ht="409.5" spans="1:13">
      <c r="A5" s="1" t="s">
        <v>33</v>
      </c>
      <c r="B5" s="1" t="s">
        <v>13</v>
      </c>
      <c r="C5" s="4" t="s">
        <v>34</v>
      </c>
      <c r="D5" s="1" t="s">
        <v>35</v>
      </c>
      <c r="E5" s="1" t="s">
        <v>36</v>
      </c>
      <c r="F5" s="4" t="s">
        <v>17</v>
      </c>
      <c r="G5" s="1" t="s">
        <v>18</v>
      </c>
      <c r="H5" s="1" t="s">
        <v>19</v>
      </c>
      <c r="I5" s="1" t="s">
        <v>20</v>
      </c>
      <c r="J5" s="1" t="s">
        <v>37</v>
      </c>
      <c r="K5" s="1" t="s">
        <v>22</v>
      </c>
      <c r="L5" s="1">
        <v>0</v>
      </c>
      <c r="M5" s="2">
        <v>0</v>
      </c>
    </row>
    <row r="6" ht="409.5" spans="1:13">
      <c r="A6" s="1" t="s">
        <v>33</v>
      </c>
      <c r="B6" s="1" t="s">
        <v>13</v>
      </c>
      <c r="C6" s="4" t="s">
        <v>38</v>
      </c>
      <c r="D6" s="1" t="s">
        <v>39</v>
      </c>
      <c r="E6" s="1" t="s">
        <v>40</v>
      </c>
      <c r="F6" s="4" t="s">
        <v>17</v>
      </c>
      <c r="G6" s="1" t="s">
        <v>18</v>
      </c>
      <c r="H6" s="1" t="s">
        <v>19</v>
      </c>
      <c r="I6" s="1" t="s">
        <v>20</v>
      </c>
      <c r="J6" s="1" t="s">
        <v>41</v>
      </c>
      <c r="K6" s="1" t="s">
        <v>22</v>
      </c>
      <c r="L6" s="1" t="str">
        <f>HYPERLINK("https://files.afu.se/Downloads/Transcripts/Society%20for%20Scientific%20Exploration%20(SSE)/2023 06 13 - Society for Scientific Exploration - Spacetime Holism   Sky Nelson-Isaacs_JDFvE_y4FYE - transcript (automated).pdf","Transcript Link")</f>
        <v>Transcript Link</v>
      </c>
      <c r="M6" s="2" t="str">
        <f>HYPERLINK("https://files.afu.se/Downloads/Transcripts/Society%20for%20Scientific%20Exploration%20(SSE)/2023 06 13 - Society for Scientific Exploration - Spacetime Holism   Sky Nelson-Isaacs_JDFvE_y4FYE - transcript (automated).pdf","Transcript Link")</f>
        <v>Transcript Link</v>
      </c>
    </row>
    <row r="7" ht="409.5" spans="1:13">
      <c r="A7" s="1" t="s">
        <v>42</v>
      </c>
      <c r="B7" s="1" t="s">
        <v>13</v>
      </c>
      <c r="C7" s="4" t="s">
        <v>43</v>
      </c>
      <c r="D7" s="1" t="s">
        <v>44</v>
      </c>
      <c r="E7" s="1" t="s">
        <v>45</v>
      </c>
      <c r="F7" s="4" t="s">
        <v>17</v>
      </c>
      <c r="G7" s="1" t="s">
        <v>18</v>
      </c>
      <c r="H7" s="1" t="s">
        <v>19</v>
      </c>
      <c r="I7" s="1" t="s">
        <v>20</v>
      </c>
      <c r="J7" s="1" t="s">
        <v>46</v>
      </c>
      <c r="K7" s="1" t="s">
        <v>22</v>
      </c>
      <c r="L7" s="1" t="str">
        <f>HYPERLINK("https://files.afu.se/Downloads/Transcripts/Society%20for%20Scientific%20Exploration%20(SSE)/2023 06 12 - Society for Scientific Exploration - 20 Years of Vital Force Technology   Igor Nazarov_QIsmhHIwITE - transcript (automated).pdf","Transcript Link")</f>
        <v>Transcript Link</v>
      </c>
      <c r="M7" s="2" t="str">
        <f>HYPERLINK("https://files.afu.se/Downloads/Transcripts/Society%20for%20Scientific%20Exploration%20(SSE)/2023 06 12 - Society for Scientific Exploration - 20 Years of Vital Force Technology   Igor Nazarov_QIsmhHIwITE - transcript (automated).pdf","Transcript Link")</f>
        <v>Transcript Link</v>
      </c>
    </row>
    <row r="8" ht="390" spans="1:13">
      <c r="A8" s="1" t="s">
        <v>47</v>
      </c>
      <c r="B8" s="1" t="s">
        <v>13</v>
      </c>
      <c r="C8" s="4" t="s">
        <v>48</v>
      </c>
      <c r="D8" s="1" t="s">
        <v>49</v>
      </c>
      <c r="E8" s="1" t="s">
        <v>50</v>
      </c>
      <c r="F8" s="4" t="s">
        <v>17</v>
      </c>
      <c r="G8" s="1" t="s">
        <v>18</v>
      </c>
      <c r="H8" s="1" t="s">
        <v>19</v>
      </c>
      <c r="I8" s="1" t="s">
        <v>20</v>
      </c>
      <c r="J8" s="1" t="s">
        <v>51</v>
      </c>
      <c r="K8" s="1" t="s">
        <v>22</v>
      </c>
      <c r="L8" s="1" t="str">
        <f>HYPERLINK("https://files.afu.se/Downloads/Transcripts/Society%20for%20Scientific%20Exploration%20(SSE)/2023 06 11 - Society for Scientific Exploration - Spatial and Temporal Coherences of Biophoton Emission   Daqing Piao_NUtnTzfEhsA - transcript (automated).pdf","Transcript Link")</f>
        <v>Transcript Link</v>
      </c>
      <c r="M8" s="2" t="str">
        <f>HYPERLINK("https://files.afu.se/Downloads/Transcripts/Society%20for%20Scientific%20Exploration%20(SSE)/2023 06 11 - Society for Scientific Exploration - Spatial and Temporal Coherences of Biophoton Emission   Daqing Piao_NUtnTzfEhsA - transcript (automated).pdf","Transcript Link")</f>
        <v>Transcript Link</v>
      </c>
    </row>
    <row r="9" ht="409.5" spans="1:13">
      <c r="A9" s="1" t="s">
        <v>52</v>
      </c>
      <c r="B9" s="1" t="s">
        <v>13</v>
      </c>
      <c r="C9" s="4" t="s">
        <v>53</v>
      </c>
      <c r="D9" s="1" t="s">
        <v>54</v>
      </c>
      <c r="E9" s="1" t="s">
        <v>55</v>
      </c>
      <c r="F9" s="4" t="s">
        <v>17</v>
      </c>
      <c r="G9" s="1" t="s">
        <v>18</v>
      </c>
      <c r="H9" s="1" t="s">
        <v>19</v>
      </c>
      <c r="I9" s="1" t="s">
        <v>20</v>
      </c>
      <c r="J9" s="1" t="s">
        <v>56</v>
      </c>
      <c r="K9" s="1" t="s">
        <v>22</v>
      </c>
      <c r="L9" s="1">
        <v>0</v>
      </c>
      <c r="M9" s="2">
        <v>0</v>
      </c>
    </row>
    <row r="10" ht="360" spans="1:13">
      <c r="A10" s="1" t="s">
        <v>57</v>
      </c>
      <c r="B10" s="1" t="s">
        <v>13</v>
      </c>
      <c r="C10" s="4" t="s">
        <v>58</v>
      </c>
      <c r="D10" s="1" t="s">
        <v>59</v>
      </c>
      <c r="E10" s="1" t="s">
        <v>60</v>
      </c>
      <c r="F10" s="4" t="s">
        <v>17</v>
      </c>
      <c r="G10" s="1" t="s">
        <v>18</v>
      </c>
      <c r="H10" s="1" t="s">
        <v>19</v>
      </c>
      <c r="I10" s="1" t="s">
        <v>20</v>
      </c>
      <c r="J10" s="1" t="s">
        <v>61</v>
      </c>
      <c r="K10" s="1" t="s">
        <v>22</v>
      </c>
      <c r="L10" s="1">
        <v>0</v>
      </c>
      <c r="M10" s="2">
        <v>0</v>
      </c>
    </row>
    <row r="11" ht="270" spans="1:13">
      <c r="A11" s="1" t="s">
        <v>62</v>
      </c>
      <c r="B11" s="1" t="s">
        <v>13</v>
      </c>
      <c r="C11" s="4" t="s">
        <v>63</v>
      </c>
      <c r="D11" s="1" t="s">
        <v>64</v>
      </c>
      <c r="E11" s="1" t="s">
        <v>65</v>
      </c>
      <c r="F11" s="4" t="s">
        <v>17</v>
      </c>
      <c r="G11" s="1" t="s">
        <v>18</v>
      </c>
      <c r="H11" s="1" t="s">
        <v>19</v>
      </c>
      <c r="I11" s="1" t="s">
        <v>20</v>
      </c>
      <c r="J11" s="1" t="s">
        <v>66</v>
      </c>
      <c r="K11" s="1" t="s">
        <v>22</v>
      </c>
      <c r="L11" s="1">
        <v>0</v>
      </c>
      <c r="M11" s="2">
        <v>0</v>
      </c>
    </row>
    <row r="12" ht="409.5" spans="1:13">
      <c r="A12" s="1" t="s">
        <v>67</v>
      </c>
      <c r="B12" s="1" t="s">
        <v>13</v>
      </c>
      <c r="C12" s="4" t="s">
        <v>68</v>
      </c>
      <c r="D12" s="1" t="s">
        <v>69</v>
      </c>
      <c r="E12" s="1" t="s">
        <v>70</v>
      </c>
      <c r="F12" s="4" t="s">
        <v>17</v>
      </c>
      <c r="G12" s="1" t="s">
        <v>18</v>
      </c>
      <c r="H12" s="1" t="s">
        <v>19</v>
      </c>
      <c r="I12" s="1" t="s">
        <v>20</v>
      </c>
      <c r="J12" s="1" t="s">
        <v>71</v>
      </c>
      <c r="K12" s="1" t="s">
        <v>22</v>
      </c>
      <c r="L12" s="1">
        <v>0</v>
      </c>
      <c r="M12" s="2">
        <v>0</v>
      </c>
    </row>
    <row r="13" ht="409.5"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HYPERLINK("https://files.afu.se/Downloads/Transcripts/Society%20for%20Scientific%20Exploration%20(SSE)/2023 06 05 - Society for Scientific Exploration - Unlocking Zero-Point Energy   Garret Moddel_ddi87KVwJYM - transcript (automated).pdf","Transcript Link")</f>
        <v>Transcript Link</v>
      </c>
      <c r="M13" s="2" t="str">
        <f>HYPERLINK("https://files.afu.se/Downloads/Transcripts/Society%20for%20Scientific%20Exploration%20(SSE)/2023 06 05 - Society for Scientific Exploration - Unlocking Zero-Point Energy   Garret Moddel_ddi87KVwJYM - transcript (automated).pdf","Transcript Link")</f>
        <v>Transcript Link</v>
      </c>
    </row>
    <row r="14" ht="409.5" spans="1:13">
      <c r="A14" s="1" t="s">
        <v>77</v>
      </c>
      <c r="B14" s="1" t="s">
        <v>13</v>
      </c>
      <c r="C14" s="4" t="s">
        <v>78</v>
      </c>
      <c r="D14" s="1" t="s">
        <v>79</v>
      </c>
      <c r="E14" s="1" t="s">
        <v>80</v>
      </c>
      <c r="F14" s="4" t="s">
        <v>17</v>
      </c>
      <c r="G14" s="1" t="s">
        <v>18</v>
      </c>
      <c r="H14" s="1" t="s">
        <v>19</v>
      </c>
      <c r="I14" s="1" t="s">
        <v>20</v>
      </c>
      <c r="J14" s="1" t="s">
        <v>81</v>
      </c>
      <c r="K14" s="1" t="s">
        <v>22</v>
      </c>
      <c r="L14" s="1">
        <v>0</v>
      </c>
      <c r="M14" s="2">
        <v>0</v>
      </c>
    </row>
    <row r="15" ht="409.5"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HYPERLINK("https://files.afu.se/Downloads/Transcripts/Society%20for%20Scientific%20Exploration%20(SSE)/2023 05 10 - Society for Scientific Exploration - After-Death Communication with Cell Phones   Durra Kadiragha_PC_ElpZvepI - transcript (automated).pdf","Transcript Link")</f>
        <v>Transcript Link</v>
      </c>
      <c r="M15" s="2" t="str">
        <f>HYPERLINK("https://files.afu.se/Downloads/Transcripts/Society%20for%20Scientific%20Exploration%20(SSE)/2023 05 10 - Society for Scientific Exploration - After-Death Communication with Cell Phones   Durra Kadiragha_PC_ElpZvepI - transcript (automated).pdf","Transcript Link")</f>
        <v>Transcript Link</v>
      </c>
    </row>
    <row r="16" ht="409.5"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HYPERLINK("https://files.afu.se/Downloads/Transcripts/Society%20for%20Scientific%20Exploration%20(SSE)/2022 12 13 - Society for Scientific Exploration - Patrick Huyghe   The Startling Discovery of Small Comets_mdIN9_5FEPE - transcript (automated).pdf","Transcript Link")</f>
        <v>Transcript Link</v>
      </c>
      <c r="M16" s="2" t="str">
        <f>HYPERLINK("https://files.afu.se/Downloads/Transcripts/Society%20for%20Scientific%20Exploration%20(SSE)/2022 12 13 - Society for Scientific Exploration - Patrick Huyghe   The Startling Discovery of Small Comets_mdIN9_5FEPE - transcript (automated).pdf","Transcript Link")</f>
        <v>Transcript Link</v>
      </c>
    </row>
    <row r="17" ht="409.5" spans="1:13">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HYPERLINK("https://files.afu.se/Downloads/Transcripts/Society%20for%20Scientific%20Exploration%20(SSE)/2022 05 25 - Society for Scientific Exploration - Effect of Healing Energy on Human DNA In-Vitro_qzoZ5yBfLds - transcript (automated).pdf","Transcript Link")</f>
        <v>Transcript Link</v>
      </c>
      <c r="M17" s="2" t="str">
        <f>HYPERLINK("https://files.afu.se/Downloads/Transcripts/Society%20for%20Scientific%20Exploration%20(SSE)/2022 05 25 - Society for Scientific Exploration - Effect of Healing Energy on Human DNA In-Vitro_qzoZ5yBfLds - transcript (automated).pdf","Transcript Link")</f>
        <v>Transcript Link</v>
      </c>
    </row>
    <row r="18" ht="409.5" spans="1:13">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HYPERLINK("https://files.afu.se/Downloads/Transcripts/Society%20for%20Scientific%20Exploration%20(SSE)/2022 05 24 - Society for Scientific Exploration - A Citizen Science Tool for Big-Data on Ghostly Episodes_L60I-R4_gCA - transcript (automated).pdf","Transcript Link")</f>
        <v>Transcript Link</v>
      </c>
      <c r="M18" s="2" t="str">
        <f>HYPERLINK("https://files.afu.se/Downloads/Transcripts/Society%20for%20Scientific%20Exploration%20(SSE)/2022 05 24 - Society for Scientific Exploration - A Citizen Science Tool for Big-Data on Ghostly Episodes_L60I-R4_gCA - transcript (automated).pdf","Transcript Link")</f>
        <v>Transcript Link</v>
      </c>
    </row>
    <row r="19" ht="409.5"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HYPERLINK("https://files.afu.se/Downloads/Transcripts/Society%20for%20Scientific%20Exploration%20(SSE)/2022 05 23 - Society for Scientific Exploration - Weak Signal Propagation Reporter  Implications for Anomalies Research_Ku6fQ71BgRY - transcript (automated).pdf","Transcript Link")</f>
        <v>Transcript Link</v>
      </c>
      <c r="M19" s="2" t="str">
        <f>HYPERLINK("https://files.afu.se/Downloads/Transcripts/Society%20for%20Scientific%20Exploration%20(SSE)/2022 05 23 - Society for Scientific Exploration - Weak Signal Propagation Reporter  Implications for Anomalies Research_Ku6fQ71BgRY - transcript (automated).pdf","Transcript Link")</f>
        <v>Transcript Link</v>
      </c>
    </row>
    <row r="20" ht="409.5"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HYPERLINK("https://files.afu.se/Downloads/Transcripts/Society%20for%20Scientific%20Exploration%20(SSE)/2022 05 22 - Society for Scientific Exploration - Effects of the Human Hologenome on Consciousness_IbW0T1ZQ5ho - transcript (automated).pdf","Transcript Link")</f>
        <v>Transcript Link</v>
      </c>
      <c r="M20" s="2" t="str">
        <f>HYPERLINK("https://files.afu.se/Downloads/Transcripts/Society%20for%20Scientific%20Exploration%20(SSE)/2022 05 22 - Society for Scientific Exploration - Effects of the Human Hologenome on Consciousness_IbW0T1ZQ5ho - transcript (automated).pdf","Transcript Link")</f>
        <v>Transcript Link</v>
      </c>
    </row>
    <row r="21" ht="409.5" spans="1:13">
      <c r="A21" s="1" t="s">
        <v>112</v>
      </c>
      <c r="B21" s="1" t="s">
        <v>13</v>
      </c>
      <c r="C21" s="4" t="s">
        <v>113</v>
      </c>
      <c r="D21" s="1" t="s">
        <v>114</v>
      </c>
      <c r="E21" s="1" t="s">
        <v>115</v>
      </c>
      <c r="F21" s="4" t="s">
        <v>17</v>
      </c>
      <c r="G21" s="1" t="s">
        <v>18</v>
      </c>
      <c r="H21" s="1" t="s">
        <v>19</v>
      </c>
      <c r="I21" s="1" t="s">
        <v>20</v>
      </c>
      <c r="J21" s="1" t="s">
        <v>116</v>
      </c>
      <c r="K21" s="1" t="s">
        <v>22</v>
      </c>
      <c r="L21" s="1">
        <v>0</v>
      </c>
      <c r="M21" s="2">
        <v>0</v>
      </c>
    </row>
    <row r="22" ht="409.5" spans="1:13">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HYPERLINK("https://files.afu.se/Downloads/Transcripts/Society%20for%20Scientific%20Exploration%20(SSE)/2022 05 19 - Society for Scientific Exploration - The Roads to Supernormality  A Biological Perspective_nWlS8Mv-E2Q - transcript (automated).pdf","Transcript Link")</f>
        <v>Transcript Link</v>
      </c>
      <c r="M22" s="2" t="str">
        <f>HYPERLINK("https://files.afu.se/Downloads/Transcripts/Society%20for%20Scientific%20Exploration%20(SSE)/2022 05 19 - Society for Scientific Exploration - The Roads to Supernormality  A Biological Perspective_nWlS8Mv-E2Q - transcript (automated).pdf","Transcript Link")</f>
        <v>Transcript Link</v>
      </c>
    </row>
    <row r="23" ht="409.5" spans="1:13">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HYPERLINK("https://files.afu.se/Downloads/Transcripts/Society%20for%20Scientific%20Exploration%20(SSE)/2022 05 18 - Society for Scientific Exploration - The Vibrational World of Subtle Energy_mxndqWPcDKI - transcript (automated).pdf","Transcript Link")</f>
        <v>Transcript Link</v>
      </c>
      <c r="M23" s="2" t="str">
        <f>HYPERLINK("https://files.afu.se/Downloads/Transcripts/Society%20for%20Scientific%20Exploration%20(SSE)/2022 05 18 - Society for Scientific Exploration - The Vibrational World of Subtle Energy_mxndqWPcDKI - transcript (automated).pdf","Transcript Link")</f>
        <v>Transcript Link</v>
      </c>
    </row>
    <row r="24" ht="409.5" spans="1:13">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HYPERLINK("https://files.afu.se/Downloads/Transcripts/Society%20for%20Scientific%20Exploration%20(SSE)/2022 05 17 - Society for Scientific Exploration - Subtle Energy Perception  Pilot Study with a Buddha Relic_4xXpOut9i9E - transcript (automated).pdf","Transcript Link")</f>
        <v>Transcript Link</v>
      </c>
      <c r="M24" s="2" t="str">
        <f>HYPERLINK("https://files.afu.se/Downloads/Transcripts/Society%20for%20Scientific%20Exploration%20(SSE)/2022 05 17 - Society for Scientific Exploration - Subtle Energy Perception  Pilot Study with a Buddha Relic_4xXpOut9i9E - transcript (automated).pdf","Transcript Link")</f>
        <v>Transcript Link</v>
      </c>
    </row>
    <row r="25" ht="409.5" spans="1:13">
      <c r="A25" s="1" t="s">
        <v>132</v>
      </c>
      <c r="B25" s="1" t="s">
        <v>13</v>
      </c>
      <c r="C25" s="4" t="s">
        <v>133</v>
      </c>
      <c r="D25" s="1" t="s">
        <v>134</v>
      </c>
      <c r="E25" s="1" t="s">
        <v>135</v>
      </c>
      <c r="F25" s="4" t="s">
        <v>17</v>
      </c>
      <c r="G25" s="1" t="s">
        <v>18</v>
      </c>
      <c r="H25" s="1" t="s">
        <v>19</v>
      </c>
      <c r="I25" s="1" t="s">
        <v>20</v>
      </c>
      <c r="J25" s="1" t="s">
        <v>136</v>
      </c>
      <c r="K25" s="1" t="s">
        <v>22</v>
      </c>
      <c r="L25" s="1" t="str">
        <f>HYPERLINK("https://files.afu.se/Downloads/Transcripts/Society%20for%20Scientific%20Exploration%20(SSE)/2022 05 16 - Society for Scientific Exploration - How Non-physical Influences Show Themselves in Physics_FDB8l238TP0 - transcript (automated).pdf","Transcript Link")</f>
        <v>Transcript Link</v>
      </c>
      <c r="M25" s="2" t="str">
        <f>HYPERLINK("https://files.afu.se/Downloads/Transcripts/Society%20for%20Scientific%20Exploration%20(SSE)/2022 05 16 - Society for Scientific Exploration - How Non-physical Influences Show Themselves in Physics_FDB8l238TP0 - transcript (automated).pdf","Transcript Link")</f>
        <v>Transcript Link</v>
      </c>
    </row>
    <row r="26" ht="409.5" spans="1:13">
      <c r="A26" s="1" t="s">
        <v>137</v>
      </c>
      <c r="B26" s="1" t="s">
        <v>13</v>
      </c>
      <c r="C26" s="4" t="s">
        <v>138</v>
      </c>
      <c r="D26" s="1" t="s">
        <v>139</v>
      </c>
      <c r="E26" s="1" t="s">
        <v>140</v>
      </c>
      <c r="F26" s="4" t="s">
        <v>17</v>
      </c>
      <c r="G26" s="1" t="s">
        <v>18</v>
      </c>
      <c r="H26" s="1" t="s">
        <v>19</v>
      </c>
      <c r="I26" s="1" t="s">
        <v>20</v>
      </c>
      <c r="J26" s="1" t="s">
        <v>141</v>
      </c>
      <c r="K26" s="1" t="s">
        <v>22</v>
      </c>
      <c r="L26" s="1" t="str">
        <f>HYPERLINK("https://files.afu.se/Downloads/Transcripts/Society%20for%20Scientific%20Exploration%20(SSE)/2022 05 15 - Society for Scientific Exploration - Life and Death in Ancient Philosophy and Modern Physics_60oDFPnShP4 - transcript (automated).pdf","Transcript Link")</f>
        <v>Transcript Link</v>
      </c>
      <c r="M26" s="2" t="str">
        <f>HYPERLINK("https://files.afu.se/Downloads/Transcripts/Society%20for%20Scientific%20Exploration%20(SSE)/2022 05 15 - Society for Scientific Exploration - Life and Death in Ancient Philosophy and Modern Physics_60oDFPnShP4 - transcript (automated).pdf","Transcript Link")</f>
        <v>Transcript Link</v>
      </c>
    </row>
    <row r="27" ht="409.5" spans="1:13">
      <c r="A27" s="1" t="s">
        <v>142</v>
      </c>
      <c r="B27" s="1" t="s">
        <v>13</v>
      </c>
      <c r="C27" s="4" t="s">
        <v>143</v>
      </c>
      <c r="D27" s="1" t="s">
        <v>144</v>
      </c>
      <c r="E27" s="1" t="s">
        <v>145</v>
      </c>
      <c r="F27" s="4" t="s">
        <v>17</v>
      </c>
      <c r="G27" s="1" t="s">
        <v>18</v>
      </c>
      <c r="H27" s="1" t="s">
        <v>19</v>
      </c>
      <c r="I27" s="1" t="s">
        <v>20</v>
      </c>
      <c r="J27" s="1" t="s">
        <v>146</v>
      </c>
      <c r="K27" s="1" t="s">
        <v>22</v>
      </c>
      <c r="L27" s="1">
        <v>0</v>
      </c>
      <c r="M27" s="2">
        <v>0</v>
      </c>
    </row>
    <row r="28" ht="409.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HYPERLINK("https://files.afu.se/Downloads/Transcripts/Society%20for%20Scientific%20Exploration%20(SSE)/2022 05 13 - Society for Scientific Exploration - Molecular Bases of Psychic Talent   Alejandro Álvarez_buLKgUOgrro - transcript (automated).pdf","Transcript Link")</f>
        <v>Transcript Link</v>
      </c>
      <c r="M28" s="2" t="str">
        <f>HYPERLINK("https://files.afu.se/Downloads/Transcripts/Society%20for%20Scientific%20Exploration%20(SSE)/2022 05 13 - Society for Scientific Exploration - Molecular Bases of Psychic Talent   Alejandro Álvarez_buLKgUOgrro - transcript (automated).pdf","Transcript Link")</f>
        <v>Transcript Link</v>
      </c>
    </row>
    <row r="29" ht="409.5" spans="1:13">
      <c r="A29" s="1" t="s">
        <v>152</v>
      </c>
      <c r="B29" s="1" t="s">
        <v>13</v>
      </c>
      <c r="C29" s="4" t="s">
        <v>153</v>
      </c>
      <c r="D29" s="1" t="s">
        <v>154</v>
      </c>
      <c r="E29" s="1" t="s">
        <v>155</v>
      </c>
      <c r="F29" s="4" t="s">
        <v>17</v>
      </c>
      <c r="G29" s="1" t="s">
        <v>18</v>
      </c>
      <c r="H29" s="1" t="s">
        <v>19</v>
      </c>
      <c r="I29" s="1" t="s">
        <v>20</v>
      </c>
      <c r="J29" s="1" t="s">
        <v>156</v>
      </c>
      <c r="K29" s="1" t="s">
        <v>22</v>
      </c>
      <c r="L29" s="1">
        <v>0</v>
      </c>
      <c r="M29" s="2">
        <v>0</v>
      </c>
    </row>
    <row r="30" ht="409.5"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HYPERLINK("https://files.afu.se/Downloads/Transcripts/Society%20for%20Scientific%20Exploration%20(SSE)/2022 05 11 - Society for Scientific Exploration - Eric Wargo   Dream Premonitions and Survivor’s Guilt_bte-u-DIFwg - transcript (automated).pdf","Transcript Link")</f>
        <v>Transcript Link</v>
      </c>
      <c r="M30" s="2" t="str">
        <f>HYPERLINK("https://files.afu.se/Downloads/Transcripts/Society%20for%20Scientific%20Exploration%20(SSE)/2022 05 11 - Society for Scientific Exploration - Eric Wargo   Dream Premonitions and Survivor’s Guilt_bte-u-DIFwg - transcript (automated).pdf","Transcript Link")</f>
        <v>Transcript Link</v>
      </c>
    </row>
    <row r="31" ht="409.5"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HYPERLINK("https://files.afu.se/Downloads/Transcripts/Society%20for%20Scientific%20Exploration%20(SSE)/2022 05 10 - Society for Scientific Exploration - Mossbridge   Psi Performance on Four Online Tests_r-CbYFgGoaY - transcript (automated).pdf","Transcript Link")</f>
        <v>Transcript Link</v>
      </c>
      <c r="M31" s="2" t="str">
        <f>HYPERLINK("https://files.afu.se/Downloads/Transcripts/Society%20for%20Scientific%20Exploration%20(SSE)/2022 05 10 - Society for Scientific Exploration - Mossbridge   Psi Performance on Four Online Tests_r-CbYFgGoaY - transcript (automated).pdf","Transcript Link")</f>
        <v>Transcript Link</v>
      </c>
    </row>
    <row r="32" ht="409.5"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HYPERLINK("https://files.afu.se/Downloads/Transcripts/Society%20for%20Scientific%20Exploration%20(SSE)/2022 05 09 - Society for Scientific Exploration - Bridging the Physical and Mental-Emotional Bodies   Margaret M. Moga_Po6JC13gekE - transcript (automated).pdf","Transcript Link")</f>
        <v>Transcript Link</v>
      </c>
      <c r="M32" s="2" t="str">
        <f>HYPERLINK("https://files.afu.se/Downloads/Transcripts/Society%20for%20Scientific%20Exploration%20(SSE)/2022 05 09 - Society for Scientific Exploration - Bridging the Physical and Mental-Emotional Bodies   Margaret M. Moga_Po6JC13gekE - transcript (automated).pdf","Transcript Link")</f>
        <v>Transcript Link</v>
      </c>
    </row>
    <row r="33" ht="165"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HYPERLINK("https://files.afu.se/Downloads/Transcripts/Society%20for%20Scientific%20Exploration%20(SSE)/2022 03 25 - Society for Scientific Exploration - Panel Discussion  Evidence for Violations of the Second Law_QTPYNnDQjSc - transcript (automated).pdf","Transcript Link")</f>
        <v>Transcript Link</v>
      </c>
      <c r="M33" s="2" t="str">
        <f>HYPERLINK("https://files.afu.se/Downloads/Transcripts/Society%20for%20Scientific%20Exploration%20(SSE)/2022 03 25 - Society for Scientific Exploration - Panel Discussion  Evidence for Violations of the Second Law_QTPYNnDQjSc - transcript (automated).pdf","Transcript Link")</f>
        <v>Transcript Link</v>
      </c>
    </row>
    <row r="34" ht="300"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HYPERLINK("https://files.afu.se/Downloads/Transcripts/Society%20for%20Scientific%20Exploration%20(SSE)/2022 03 24 - Society for Scientific Exploration - George Hathaway   Fundamental Issues in Energy Harvesting_vSESFqxnSno - transcript (automated).pdf","Transcript Link")</f>
        <v>Transcript Link</v>
      </c>
      <c r="M34" s="2" t="str">
        <f>HYPERLINK("https://files.afu.se/Downloads/Transcripts/Society%20for%20Scientific%20Exploration%20(SSE)/2022 03 24 - Society for Scientific Exploration - George Hathaway   Fundamental Issues in Energy Harvesting_vSESFqxnSno - transcript (automated).pdf","Transcript Link")</f>
        <v>Transcript Link</v>
      </c>
    </row>
    <row r="35" ht="409.5" spans="1:13">
      <c r="A35" s="1" t="s">
        <v>182</v>
      </c>
      <c r="B35" s="1" t="s">
        <v>13</v>
      </c>
      <c r="C35" s="4" t="s">
        <v>183</v>
      </c>
      <c r="D35" s="1" t="s">
        <v>184</v>
      </c>
      <c r="E35" s="1" t="s">
        <v>185</v>
      </c>
      <c r="F35" s="4" t="s">
        <v>17</v>
      </c>
      <c r="G35" s="1" t="s">
        <v>18</v>
      </c>
      <c r="H35" s="1" t="s">
        <v>19</v>
      </c>
      <c r="I35" s="1" t="s">
        <v>20</v>
      </c>
      <c r="J35" s="1" t="s">
        <v>186</v>
      </c>
      <c r="K35" s="1" t="s">
        <v>22</v>
      </c>
      <c r="L35" s="1">
        <v>0</v>
      </c>
      <c r="M35" s="2">
        <v>0</v>
      </c>
    </row>
    <row r="36" ht="409.5" spans="1:13">
      <c r="A36" s="1" t="s">
        <v>187</v>
      </c>
      <c r="B36" s="1" t="s">
        <v>13</v>
      </c>
      <c r="C36" s="4" t="s">
        <v>188</v>
      </c>
      <c r="D36" s="1" t="s">
        <v>189</v>
      </c>
      <c r="E36" s="1" t="s">
        <v>190</v>
      </c>
      <c r="F36" s="4" t="s">
        <v>17</v>
      </c>
      <c r="G36" s="1" t="s">
        <v>18</v>
      </c>
      <c r="H36" s="1" t="s">
        <v>19</v>
      </c>
      <c r="I36" s="1" t="s">
        <v>20</v>
      </c>
      <c r="J36" s="1" t="s">
        <v>191</v>
      </c>
      <c r="K36" s="1" t="s">
        <v>22</v>
      </c>
      <c r="L36" s="1" t="str">
        <f>HYPERLINK("https://files.afu.se/Downloads/Transcripts/Society%20for%20Scientific%20Exploration%20(SSE)/2022 03 17 - Society for Scientific Exploration - James Weifu Lee   Energy Renewal_dZv0VoSq6t8 - transcript (automated).pdf","Transcript Link")</f>
        <v>Transcript Link</v>
      </c>
      <c r="M36" s="2" t="str">
        <f>HYPERLINK("https://files.afu.se/Downloads/Transcripts/Society%20for%20Scientific%20Exploration%20(SSE)/2022 03 17 - Society for Scientific Exploration - James Weifu Lee   Energy Renewal_dZv0VoSq6t8 - transcript (automated).pdf","Transcript Link")</f>
        <v>Transcript Link</v>
      </c>
    </row>
    <row r="37" ht="409.5" spans="1:13">
      <c r="A37" s="1" t="s">
        <v>192</v>
      </c>
      <c r="B37" s="1" t="s">
        <v>13</v>
      </c>
      <c r="C37" s="4" t="s">
        <v>193</v>
      </c>
      <c r="D37" s="1" t="s">
        <v>194</v>
      </c>
      <c r="E37" s="1" t="s">
        <v>195</v>
      </c>
      <c r="F37" s="4" t="s">
        <v>17</v>
      </c>
      <c r="G37" s="1" t="s">
        <v>18</v>
      </c>
      <c r="H37" s="1" t="s">
        <v>19</v>
      </c>
      <c r="I37" s="1" t="s">
        <v>20</v>
      </c>
      <c r="J37" s="1" t="s">
        <v>196</v>
      </c>
      <c r="K37" s="1" t="s">
        <v>22</v>
      </c>
      <c r="L37" s="1">
        <v>0</v>
      </c>
      <c r="M37" s="2">
        <v>0</v>
      </c>
    </row>
    <row r="38" ht="409.5" spans="1:13">
      <c r="A38" s="1" t="s">
        <v>197</v>
      </c>
      <c r="B38" s="1" t="s">
        <v>13</v>
      </c>
      <c r="C38" s="4" t="s">
        <v>198</v>
      </c>
      <c r="D38" s="1" t="s">
        <v>199</v>
      </c>
      <c r="E38" s="1" t="s">
        <v>200</v>
      </c>
      <c r="F38" s="4" t="s">
        <v>17</v>
      </c>
      <c r="G38" s="1" t="s">
        <v>18</v>
      </c>
      <c r="H38" s="1" t="s">
        <v>19</v>
      </c>
      <c r="I38" s="1" t="s">
        <v>20</v>
      </c>
      <c r="J38" s="1" t="s">
        <v>201</v>
      </c>
      <c r="K38" s="1" t="s">
        <v>22</v>
      </c>
      <c r="L38" s="1" t="str">
        <f>HYPERLINK("https://files.afu.se/Downloads/Transcripts/Society%20for%20Scientific%20Exploration%20(SSE)/2022 03 15 - Society for Scientific Exploration - Paul Thibado   Charging Capacitors Using Graphene Fluctuations_eonAa29qp70 - transcript (automated).pdf","Transcript Link")</f>
        <v>Transcript Link</v>
      </c>
      <c r="M38" s="2" t="str">
        <f>HYPERLINK("https://files.afu.se/Downloads/Transcripts/Society%20for%20Scientific%20Exploration%20(SSE)/2022 03 15 - Society for Scientific Exploration - Paul Thibado   Charging Capacitors Using Graphene Fluctuations_eonAa29qp70 - transcript (automated).pdf","Transcript Link")</f>
        <v>Transcript Link</v>
      </c>
    </row>
    <row r="39" ht="409.5" spans="1:13">
      <c r="A39" s="1" t="s">
        <v>202</v>
      </c>
      <c r="B39" s="1" t="s">
        <v>13</v>
      </c>
      <c r="C39" s="4" t="s">
        <v>203</v>
      </c>
      <c r="D39" s="1" t="s">
        <v>204</v>
      </c>
      <c r="E39" s="1" t="s">
        <v>205</v>
      </c>
      <c r="F39" s="4" t="s">
        <v>17</v>
      </c>
      <c r="G39" s="1" t="s">
        <v>18</v>
      </c>
      <c r="H39" s="1" t="s">
        <v>19</v>
      </c>
      <c r="I39" s="1" t="s">
        <v>20</v>
      </c>
      <c r="J39" s="1" t="s">
        <v>206</v>
      </c>
      <c r="K39" s="1" t="s">
        <v>22</v>
      </c>
      <c r="L39" s="1" t="str">
        <f>HYPERLINK("https://files.afu.se/Downloads/Transcripts/Society%20for%20Scientific%20Exploration%20(SSE)/2022 03 14 - Society for Scientific Exploration - Daniel P. Sheehan   Beyond the Thermodynamic Limit_WhnIhzTIzd8 - transcript (automated).pdf","Transcript Link")</f>
        <v>Transcript Link</v>
      </c>
      <c r="M39" s="2" t="str">
        <f>HYPERLINK("https://files.afu.se/Downloads/Transcripts/Society%20for%20Scientific%20Exploration%20(SSE)/2022 03 14 - Society for Scientific Exploration - Daniel P. Sheehan   Beyond the Thermodynamic Limit_WhnIhzTIzd8 - transcript (automated).pdf","Transcript Link")</f>
        <v>Transcript Link</v>
      </c>
    </row>
    <row r="40" ht="409.5" spans="1:13">
      <c r="A40" s="1" t="s">
        <v>207</v>
      </c>
      <c r="B40" s="1" t="s">
        <v>13</v>
      </c>
      <c r="C40" s="4" t="s">
        <v>208</v>
      </c>
      <c r="D40" s="1" t="s">
        <v>104</v>
      </c>
      <c r="E40" s="1" t="s">
        <v>209</v>
      </c>
      <c r="F40" s="4" t="s">
        <v>17</v>
      </c>
      <c r="G40" s="1" t="s">
        <v>18</v>
      </c>
      <c r="H40" s="1" t="s">
        <v>19</v>
      </c>
      <c r="I40" s="1" t="s">
        <v>20</v>
      </c>
      <c r="J40" s="1" t="s">
        <v>210</v>
      </c>
      <c r="K40" s="1" t="s">
        <v>22</v>
      </c>
      <c r="L40" s="1" t="str">
        <f>HYPERLINK("https://files.afu.se/Downloads/Transcripts/Society%20for%20Scientific%20Exploration%20(SSE)/2022 01 26 - Society for Scientific Exploration - Weak Signal Propagation Reporter  Implications for Anomalies Research_D9OgbtEKMMc - transcript (automated).pdf","Transcript Link")</f>
        <v>Transcript Link</v>
      </c>
      <c r="M40" s="2" t="str">
        <f>HYPERLINK("https://files.afu.se/Downloads/Transcripts/Society%20for%20Scientific%20Exploration%20(SSE)/2022 01 26 - Society for Scientific Exploration - Weak Signal Propagation Reporter  Implications for Anomalies Research_D9OgbtEKMMc - transcript (automated).pdf","Transcript Link")</f>
        <v>Transcript Link</v>
      </c>
    </row>
    <row r="41" ht="409.5" spans="1:13">
      <c r="A41" s="1" t="s">
        <v>211</v>
      </c>
      <c r="B41" s="1" t="s">
        <v>13</v>
      </c>
      <c r="C41" s="4" t="s">
        <v>212</v>
      </c>
      <c r="D41" s="1" t="s">
        <v>213</v>
      </c>
      <c r="E41" s="1" t="s">
        <v>214</v>
      </c>
      <c r="F41" s="4" t="s">
        <v>17</v>
      </c>
      <c r="G41" s="1" t="s">
        <v>18</v>
      </c>
      <c r="H41" s="1" t="s">
        <v>19</v>
      </c>
      <c r="I41" s="1" t="s">
        <v>20</v>
      </c>
      <c r="J41" s="1" t="s">
        <v>215</v>
      </c>
      <c r="K41" s="1" t="s">
        <v>22</v>
      </c>
      <c r="L41" s="1" t="str">
        <f>HYPERLINK("https://files.afu.se/Downloads/Transcripts/Society%20for%20Scientific%20Exploration%20(SSE)/2022 01 15 - Society for Scientific Exploration - Using Virtual Reality to Test for Telepathy   David Vernon_b9unrJCVbQk - transcript (automated).pdf","Transcript Link")</f>
        <v>Transcript Link</v>
      </c>
      <c r="M41" s="2" t="str">
        <f>HYPERLINK("https://files.afu.se/Downloads/Transcripts/Society%20for%20Scientific%20Exploration%20(SSE)/2022 01 15 - Society for Scientific Exploration - Using Virtual Reality to Test for Telepathy   David Vernon_b9unrJCVbQk - transcript (automated).pdf","Transcript Link")</f>
        <v>Transcript Link</v>
      </c>
    </row>
    <row r="42" ht="409.5" spans="1:13">
      <c r="A42" s="1" t="s">
        <v>216</v>
      </c>
      <c r="B42" s="1" t="s">
        <v>13</v>
      </c>
      <c r="C42" s="4" t="s">
        <v>217</v>
      </c>
      <c r="D42" s="1" t="s">
        <v>218</v>
      </c>
      <c r="E42" s="1" t="s">
        <v>219</v>
      </c>
      <c r="F42" s="4" t="s">
        <v>17</v>
      </c>
      <c r="G42" s="1" t="s">
        <v>18</v>
      </c>
      <c r="H42" s="1" t="s">
        <v>19</v>
      </c>
      <c r="I42" s="1" t="s">
        <v>20</v>
      </c>
      <c r="J42" s="1" t="s">
        <v>220</v>
      </c>
      <c r="K42" s="1" t="s">
        <v>22</v>
      </c>
      <c r="L42" s="1" t="str">
        <f>HYPERLINK("https://files.afu.se/Downloads/Transcripts/Society%20for%20Scientific%20Exploration%20(SSE)/2022 01 13 - Society for Scientific Exploration - A Tale of Two ESP Practitioners   Daqing Piao_eTG88T0R_C4 - transcript (automated).pdf","Transcript Link")</f>
        <v>Transcript Link</v>
      </c>
      <c r="M42" s="2" t="str">
        <f>HYPERLINK("https://files.afu.se/Downloads/Transcripts/Society%20for%20Scientific%20Exploration%20(SSE)/2022 01 13 - Society for Scientific Exploration - A Tale of Two ESP Practitioners   Daqing Piao_eTG88T0R_C4 - transcript (automated).pdf","Transcript Link")</f>
        <v>Transcript Link</v>
      </c>
    </row>
    <row r="43" ht="409.5" spans="1:13">
      <c r="A43" s="1" t="s">
        <v>221</v>
      </c>
      <c r="B43" s="1" t="s">
        <v>13</v>
      </c>
      <c r="C43" s="4" t="s">
        <v>222</v>
      </c>
      <c r="D43" s="1" t="s">
        <v>223</v>
      </c>
      <c r="E43" s="1" t="s">
        <v>224</v>
      </c>
      <c r="F43" s="4" t="s">
        <v>17</v>
      </c>
      <c r="G43" s="1" t="s">
        <v>18</v>
      </c>
      <c r="H43" s="1" t="s">
        <v>19</v>
      </c>
      <c r="I43" s="1" t="s">
        <v>20</v>
      </c>
      <c r="J43" s="1" t="s">
        <v>225</v>
      </c>
      <c r="K43" s="1" t="s">
        <v>22</v>
      </c>
      <c r="L43" s="1" t="str">
        <f>HYPERLINK("https://files.afu.se/Downloads/Transcripts/Society%20for%20Scientific%20Exploration%20(SSE)/2022 01 11 - Society for Scientific Exploration - SSE-Japan and Edge Science Activities_fAO0ABKXQms - transcript (automated).pdf","Transcript Link")</f>
        <v>Transcript Link</v>
      </c>
      <c r="M43" s="2" t="str">
        <f>HYPERLINK("https://files.afu.se/Downloads/Transcripts/Society%20for%20Scientific%20Exploration%20(SSE)/2022 01 11 - Society for Scientific Exploration - SSE-Japan and Edge Science Activities_fAO0ABKXQms - transcript (automated).pdf","Transcript Link")</f>
        <v>Transcript Link</v>
      </c>
    </row>
    <row r="44" ht="409.5" spans="1:13">
      <c r="A44" s="1" t="s">
        <v>226</v>
      </c>
      <c r="B44" s="1" t="s">
        <v>13</v>
      </c>
      <c r="C44" s="4" t="s">
        <v>227</v>
      </c>
      <c r="D44" s="1" t="s">
        <v>228</v>
      </c>
      <c r="E44" s="1" t="s">
        <v>229</v>
      </c>
      <c r="F44" s="4" t="s">
        <v>17</v>
      </c>
      <c r="G44" s="1" t="s">
        <v>18</v>
      </c>
      <c r="H44" s="1" t="s">
        <v>19</v>
      </c>
      <c r="I44" s="1" t="s">
        <v>20</v>
      </c>
      <c r="J44" s="1" t="s">
        <v>230</v>
      </c>
      <c r="K44" s="1" t="s">
        <v>22</v>
      </c>
      <c r="L44" s="1" t="str">
        <f>HYPERLINK("https://files.afu.se/Downloads/Transcripts/Society%20for%20Scientific%20Exploration%20(SSE)/2022 01 01 - Society for Scientific Exploration - How would David Hume evaluate the psi data    George Williams_Sb6cWbQnzBc - transcript (automated).pdf","Transcript Link")</f>
        <v>Transcript Link</v>
      </c>
      <c r="M44" s="2" t="str">
        <f>HYPERLINK("https://files.afu.se/Downloads/Transcripts/Society%20for%20Scientific%20Exploration%20(SSE)/2022 01 01 - Society for Scientific Exploration - How would David Hume evaluate the psi data    George Williams_Sb6cWbQnzBc - transcript (automated).pdf","Transcript Link")</f>
        <v>Transcript Link</v>
      </c>
    </row>
    <row r="45" ht="409.5" spans="1:13">
      <c r="A45" s="1" t="s">
        <v>231</v>
      </c>
      <c r="B45" s="1" t="s">
        <v>13</v>
      </c>
      <c r="C45" s="4" t="s">
        <v>232</v>
      </c>
      <c r="D45" s="1" t="s">
        <v>233</v>
      </c>
      <c r="E45" s="1" t="s">
        <v>234</v>
      </c>
      <c r="F45" s="4" t="s">
        <v>17</v>
      </c>
      <c r="G45" s="1" t="s">
        <v>18</v>
      </c>
      <c r="H45" s="1" t="s">
        <v>19</v>
      </c>
      <c r="I45" s="1" t="s">
        <v>20</v>
      </c>
      <c r="J45" s="1" t="s">
        <v>235</v>
      </c>
      <c r="K45" s="1" t="s">
        <v>22</v>
      </c>
      <c r="L45" s="1" t="str">
        <f>HYPERLINK("https://files.afu.se/Downloads/Transcripts/Society%20for%20Scientific%20Exploration%20(SSE)/2021 12 31 - Society for Scientific Exploration - Astrology as a Subject of Science   Gerhard Mayer_Ej2AiGjPX6s - transcript (automated).pdf","Transcript Link")</f>
        <v>Transcript Link</v>
      </c>
      <c r="M45" s="2" t="str">
        <f>HYPERLINK("https://files.afu.se/Downloads/Transcripts/Society%20for%20Scientific%20Exploration%20(SSE)/2021 12 31 - Society for Scientific Exploration - Astrology as a Subject of Science   Gerhard Mayer_Ej2AiGjPX6s - transcript (automated).pdf","Transcript Link")</f>
        <v>Transcript Link</v>
      </c>
    </row>
    <row r="46" ht="409.5" spans="1:13">
      <c r="A46" s="1" t="s">
        <v>231</v>
      </c>
      <c r="B46" s="1" t="s">
        <v>13</v>
      </c>
      <c r="C46" s="4" t="s">
        <v>236</v>
      </c>
      <c r="D46" s="1" t="s">
        <v>237</v>
      </c>
      <c r="E46" s="1" t="s">
        <v>238</v>
      </c>
      <c r="F46" s="4" t="s">
        <v>17</v>
      </c>
      <c r="G46" s="1" t="s">
        <v>18</v>
      </c>
      <c r="H46" s="1" t="s">
        <v>19</v>
      </c>
      <c r="I46" s="1" t="s">
        <v>20</v>
      </c>
      <c r="J46" s="1" t="s">
        <v>239</v>
      </c>
      <c r="K46" s="1" t="s">
        <v>22</v>
      </c>
      <c r="L46" s="1" t="str">
        <f>HYPERLINK("https://files.afu.se/Downloads/Transcripts/Society%20for%20Scientific%20Exploration%20(SSE)/2021 12 31 - Society for Scientific Exploration - Three Secrets to After Death Communication   Anne Salisbury_A41x5usmImc - transcript (automated).pdf","Transcript Link")</f>
        <v>Transcript Link</v>
      </c>
      <c r="M46" s="2" t="str">
        <f>HYPERLINK("https://files.afu.se/Downloads/Transcripts/Society%20for%20Scientific%20Exploration%20(SSE)/2021 12 31 - Society for Scientific Exploration - Three Secrets to After Death Communication   Anne Salisbury_A41x5usmImc - transcript (automated).pdf","Transcript Link")</f>
        <v>Transcript Link</v>
      </c>
    </row>
    <row r="47" ht="225" spans="1:13">
      <c r="A47" s="1" t="s">
        <v>240</v>
      </c>
      <c r="B47" s="1" t="s">
        <v>13</v>
      </c>
      <c r="C47" s="4" t="s">
        <v>241</v>
      </c>
      <c r="D47" s="1" t="s">
        <v>242</v>
      </c>
      <c r="E47" s="1" t="s">
        <v>243</v>
      </c>
      <c r="F47" s="4" t="s">
        <v>17</v>
      </c>
      <c r="G47" s="1" t="s">
        <v>18</v>
      </c>
      <c r="H47" s="1" t="s">
        <v>19</v>
      </c>
      <c r="I47" s="1" t="s">
        <v>20</v>
      </c>
      <c r="J47" s="1" t="s">
        <v>244</v>
      </c>
      <c r="K47" s="1" t="s">
        <v>22</v>
      </c>
      <c r="L47" s="1" t="str">
        <f>HYPERLINK("https://files.afu.se/Downloads/Transcripts/Society%20for%20Scientific%20Exploration%20(SSE)/2021 12 30 - Society for Scientific Exploration - John Alexander - Remembering Jim Channon_7jNpRm2HDDs - transcript (automated).pdf","Transcript Link")</f>
        <v>Transcript Link</v>
      </c>
      <c r="M47" s="2" t="str">
        <f>HYPERLINK("https://files.afu.se/Downloads/Transcripts/Society%20for%20Scientific%20Exploration%20(SSE)/2021 12 30 - Society for Scientific Exploration - John Alexander - Remembering Jim Channon_7jNpRm2HDDs - transcript (automated).pdf","Transcript Link")</f>
        <v>Transcript Link</v>
      </c>
    </row>
    <row r="48" ht="409.5" spans="1:13">
      <c r="A48" s="1" t="s">
        <v>240</v>
      </c>
      <c r="B48" s="1" t="s">
        <v>13</v>
      </c>
      <c r="C48" s="4" t="s">
        <v>245</v>
      </c>
      <c r="D48" s="1" t="s">
        <v>246</v>
      </c>
      <c r="E48" s="1" t="s">
        <v>247</v>
      </c>
      <c r="F48" s="4" t="s">
        <v>17</v>
      </c>
      <c r="G48" s="1" t="s">
        <v>18</v>
      </c>
      <c r="H48" s="1" t="s">
        <v>19</v>
      </c>
      <c r="I48" s="1" t="s">
        <v>20</v>
      </c>
      <c r="J48" s="1" t="s">
        <v>248</v>
      </c>
      <c r="K48" s="1" t="s">
        <v>22</v>
      </c>
      <c r="L48" s="1">
        <v>0</v>
      </c>
      <c r="M48" s="2">
        <v>0</v>
      </c>
    </row>
    <row r="49" ht="409.5" spans="1:13">
      <c r="A49" s="1" t="s">
        <v>249</v>
      </c>
      <c r="B49" s="1" t="s">
        <v>13</v>
      </c>
      <c r="C49" s="4" t="s">
        <v>250</v>
      </c>
      <c r="D49" s="1" t="s">
        <v>251</v>
      </c>
      <c r="E49" s="1" t="s">
        <v>252</v>
      </c>
      <c r="F49" s="4" t="s">
        <v>17</v>
      </c>
      <c r="G49" s="1" t="s">
        <v>18</v>
      </c>
      <c r="H49" s="1" t="s">
        <v>19</v>
      </c>
      <c r="I49" s="1" t="s">
        <v>20</v>
      </c>
      <c r="J49" s="1" t="s">
        <v>253</v>
      </c>
      <c r="K49" s="1" t="s">
        <v>22</v>
      </c>
      <c r="L49" s="1" t="str">
        <f>HYPERLINK("https://files.afu.se/Downloads/Transcripts/Society%20for%20Scientific%20Exploration%20(SSE)/2021 12 29 - Society for Scientific Exploration - Remote Viewing for Profit   John Kruth_jvCj0onnwxQ - transcript (automated).pdf","Transcript Link")</f>
        <v>Transcript Link</v>
      </c>
      <c r="M49" s="2" t="str">
        <f>HYPERLINK("https://files.afu.se/Downloads/Transcripts/Society%20for%20Scientific%20Exploration%20(SSE)/2021 12 29 - Society for Scientific Exploration - Remote Viewing for Profit   John Kruth_jvCj0onnwxQ - transcript (automated).pdf","Transcript Link")</f>
        <v>Transcript Link</v>
      </c>
    </row>
    <row r="50" ht="409.5" spans="1:13">
      <c r="A50" s="1" t="s">
        <v>249</v>
      </c>
      <c r="B50" s="1" t="s">
        <v>13</v>
      </c>
      <c r="C50" s="4" t="s">
        <v>254</v>
      </c>
      <c r="D50" s="1" t="s">
        <v>255</v>
      </c>
      <c r="E50" s="1" t="s">
        <v>256</v>
      </c>
      <c r="F50" s="4" t="s">
        <v>17</v>
      </c>
      <c r="G50" s="1" t="s">
        <v>18</v>
      </c>
      <c r="H50" s="1" t="s">
        <v>19</v>
      </c>
      <c r="I50" s="1" t="s">
        <v>20</v>
      </c>
      <c r="J50" s="1" t="s">
        <v>257</v>
      </c>
      <c r="K50" s="1" t="s">
        <v>22</v>
      </c>
      <c r="L50" s="1">
        <v>0</v>
      </c>
      <c r="M50" s="2">
        <v>0</v>
      </c>
    </row>
    <row r="51" ht="409.5" spans="1:13">
      <c r="A51" s="1" t="s">
        <v>258</v>
      </c>
      <c r="B51" s="1" t="s">
        <v>13</v>
      </c>
      <c r="C51" s="4" t="s">
        <v>259</v>
      </c>
      <c r="D51" s="1" t="s">
        <v>260</v>
      </c>
      <c r="E51" s="1" t="s">
        <v>261</v>
      </c>
      <c r="F51" s="4" t="s">
        <v>17</v>
      </c>
      <c r="G51" s="1" t="s">
        <v>18</v>
      </c>
      <c r="H51" s="1" t="s">
        <v>19</v>
      </c>
      <c r="I51" s="1" t="s">
        <v>20</v>
      </c>
      <c r="J51" s="1" t="s">
        <v>262</v>
      </c>
      <c r="K51" s="1" t="s">
        <v>22</v>
      </c>
      <c r="L51" s="1">
        <v>0</v>
      </c>
      <c r="M51" s="2">
        <v>0</v>
      </c>
    </row>
    <row r="52" ht="409.5" spans="1:13">
      <c r="A52" s="1" t="s">
        <v>258</v>
      </c>
      <c r="B52" s="1" t="s">
        <v>13</v>
      </c>
      <c r="C52" s="4" t="s">
        <v>263</v>
      </c>
      <c r="D52" s="1" t="s">
        <v>264</v>
      </c>
      <c r="E52" s="1" t="s">
        <v>265</v>
      </c>
      <c r="F52" s="4" t="s">
        <v>17</v>
      </c>
      <c r="G52" s="1" t="s">
        <v>18</v>
      </c>
      <c r="H52" s="1" t="s">
        <v>19</v>
      </c>
      <c r="I52" s="1" t="s">
        <v>20</v>
      </c>
      <c r="J52" s="1" t="s">
        <v>266</v>
      </c>
      <c r="K52" s="1" t="s">
        <v>22</v>
      </c>
      <c r="L52" s="1" t="str">
        <f>HYPERLINK("https://files.afu.se/Downloads/Transcripts/Society%20for%20Scientific%20Exploration%20(SSE)/2021 12 28 - Society for Scientific Exploration - Quantifying biofield strength using biological sensors   Nelson Abreu_qTufP3o8w88 - transcript (automated).pdf","Transcript Link")</f>
        <v>Transcript Link</v>
      </c>
      <c r="M52" s="2" t="str">
        <f>HYPERLINK("https://files.afu.se/Downloads/Transcripts/Society%20for%20Scientific%20Exploration%20(SSE)/2021 12 28 - Society for Scientific Exploration - Quantifying biofield strength using biological sensors   Nelson Abreu_qTufP3o8w88 - transcript (automated).pdf","Transcript Link")</f>
        <v>Transcript Link</v>
      </c>
    </row>
    <row r="53" ht="409.5" spans="1:13">
      <c r="A53" s="1" t="s">
        <v>258</v>
      </c>
      <c r="B53" s="1" t="s">
        <v>13</v>
      </c>
      <c r="C53" s="4" t="s">
        <v>267</v>
      </c>
      <c r="D53" s="1" t="s">
        <v>268</v>
      </c>
      <c r="E53" s="1" t="s">
        <v>269</v>
      </c>
      <c r="F53" s="4" t="s">
        <v>17</v>
      </c>
      <c r="G53" s="1" t="s">
        <v>18</v>
      </c>
      <c r="H53" s="1" t="s">
        <v>19</v>
      </c>
      <c r="I53" s="1" t="s">
        <v>20</v>
      </c>
      <c r="J53" s="1" t="s">
        <v>270</v>
      </c>
      <c r="K53" s="1" t="s">
        <v>22</v>
      </c>
      <c r="L53" s="1" t="str">
        <f>HYPERLINK("https://files.afu.se/Downloads/Transcripts/Society%20for%20Scientific%20Exploration%20(SSE)/2021 12 28 - Society for Scientific Exploration - Empirical Test Suite for Energy Practitioners   Melinda Connor_3eJAFNgkceo - transcript (automated).pdf","Transcript Link")</f>
        <v>Transcript Link</v>
      </c>
      <c r="M53" s="2" t="str">
        <f>HYPERLINK("https://files.afu.se/Downloads/Transcripts/Society%20for%20Scientific%20Exploration%20(SSE)/2021 12 28 - Society for Scientific Exploration - Empirical Test Suite for Energy Practitioners   Melinda Connor_3eJAFNgkceo - transcript (automated).pdf","Transcript Link")</f>
        <v>Transcript Link</v>
      </c>
    </row>
    <row r="54" ht="330" spans="1:13">
      <c r="A54" s="1" t="s">
        <v>271</v>
      </c>
      <c r="B54" s="1" t="s">
        <v>13</v>
      </c>
      <c r="C54" s="4" t="s">
        <v>272</v>
      </c>
      <c r="D54" s="1" t="s">
        <v>273</v>
      </c>
      <c r="E54" s="1" t="s">
        <v>274</v>
      </c>
      <c r="F54" s="4" t="s">
        <v>17</v>
      </c>
      <c r="G54" s="1" t="s">
        <v>18</v>
      </c>
      <c r="H54" s="1" t="s">
        <v>19</v>
      </c>
      <c r="I54" s="1" t="s">
        <v>20</v>
      </c>
      <c r="J54" s="1" t="s">
        <v>275</v>
      </c>
      <c r="K54" s="1" t="s">
        <v>22</v>
      </c>
      <c r="L54" s="1" t="str">
        <f>HYPERLINK("https://files.afu.se/Downloads/Transcripts/Society%20for%20Scientific%20Exploration%20(SSE)/2021 12 21 - Society for Scientific Exploration - The Galileo Project   Prof. Avi Loeb_aHNqktsrMSY - transcript (automated).pdf","Transcript Link")</f>
        <v>Transcript Link</v>
      </c>
      <c r="M54" s="2" t="str">
        <f>HYPERLINK("https://files.afu.se/Downloads/Transcripts/Society%20for%20Scientific%20Exploration%20(SSE)/2021 12 21 - Society for Scientific Exploration - The Galileo Project   Prof. Avi Loeb_aHNqktsrMSY - transcript (automated).pdf","Transcript Link")</f>
        <v>Transcript Link</v>
      </c>
    </row>
    <row r="55" ht="409.5" spans="1:13">
      <c r="A55" s="1" t="s">
        <v>276</v>
      </c>
      <c r="B55" s="1" t="s">
        <v>13</v>
      </c>
      <c r="C55" s="4" t="s">
        <v>277</v>
      </c>
      <c r="D55" s="1" t="s">
        <v>278</v>
      </c>
      <c r="E55" s="1" t="s">
        <v>279</v>
      </c>
      <c r="F55" s="4" t="s">
        <v>17</v>
      </c>
      <c r="G55" s="1" t="s">
        <v>18</v>
      </c>
      <c r="H55" s="1" t="s">
        <v>19</v>
      </c>
      <c r="I55" s="1" t="s">
        <v>20</v>
      </c>
      <c r="J55" s="1" t="s">
        <v>280</v>
      </c>
      <c r="K55" s="1" t="s">
        <v>22</v>
      </c>
      <c r="L55" s="1" t="str">
        <f>HYPERLINK("https://files.afu.se/Downloads/Transcripts/Society%20for%20Scientific%20Exploration%20(SSE)/2021 12 16 - Society for Scientific Exploration - Astronomical Anomalies Found in the VASCO Project_ocG4yX95i4U - transcript (automated).pdf","Transcript Link")</f>
        <v>Transcript Link</v>
      </c>
      <c r="M55" s="2" t="str">
        <f>HYPERLINK("https://files.afu.se/Downloads/Transcripts/Society%20for%20Scientific%20Exploration%20(SSE)/2021 12 16 - Society for Scientific Exploration - Astronomical Anomalies Found in the VASCO Project_ocG4yX95i4U - transcript (automated).pdf","Transcript Link")</f>
        <v>Transcript Link</v>
      </c>
    </row>
    <row r="56" ht="165" spans="1:13">
      <c r="A56" s="1" t="s">
        <v>281</v>
      </c>
      <c r="B56" s="1" t="s">
        <v>13</v>
      </c>
      <c r="C56" s="4" t="s">
        <v>282</v>
      </c>
      <c r="D56" s="1" t="s">
        <v>283</v>
      </c>
      <c r="E56" s="1" t="s">
        <v>284</v>
      </c>
      <c r="F56" s="4" t="s">
        <v>17</v>
      </c>
      <c r="G56" s="1" t="s">
        <v>18</v>
      </c>
      <c r="H56" s="1" t="s">
        <v>19</v>
      </c>
      <c r="I56" s="1" t="s">
        <v>20</v>
      </c>
      <c r="J56" s="1" t="s">
        <v>285</v>
      </c>
      <c r="K56" s="1" t="s">
        <v>22</v>
      </c>
      <c r="L56" s="1" t="str">
        <f>HYPERLINK("https://files.afu.se/Downloads/Transcripts/Society%20for%20Scientific%20Exploration%20(SSE)/2021 07 23 - Society for Scientific Exploration - A User Guide to SSE-PA Connections 2021_blXZiu6BKxo - transcript (automated).pdf","Transcript Link")</f>
        <v>Transcript Link</v>
      </c>
      <c r="M56" s="2" t="str">
        <f>HYPERLINK("https://files.afu.se/Downloads/Transcripts/Society%20for%20Scientific%20Exploration%20(SSE)/2021 07 23 - Society for Scientific Exploration - A User Guide to SSE-PA Connections 2021_blXZiu6BKxo - transcript (automated).pdf","Transcript Link")</f>
        <v>Transcript Link</v>
      </c>
    </row>
    <row r="57" ht="409.5" spans="1:13">
      <c r="A57" s="1" t="s">
        <v>286</v>
      </c>
      <c r="B57" s="1" t="s">
        <v>13</v>
      </c>
      <c r="C57" s="4" t="s">
        <v>287</v>
      </c>
      <c r="D57" s="1" t="s">
        <v>288</v>
      </c>
      <c r="E57" s="1" t="s">
        <v>289</v>
      </c>
      <c r="F57" s="4" t="s">
        <v>17</v>
      </c>
      <c r="G57" s="1" t="s">
        <v>18</v>
      </c>
      <c r="H57" s="1" t="s">
        <v>19</v>
      </c>
      <c r="I57" s="1" t="s">
        <v>20</v>
      </c>
      <c r="J57" s="1" t="s">
        <v>290</v>
      </c>
      <c r="K57" s="1" t="s">
        <v>22</v>
      </c>
      <c r="L57" s="1" t="str">
        <f>HYPERLINK("https://files.afu.se/Downloads/Transcripts/Society%20for%20Scientific%20Exploration%20(SSE)/2021 07 14 - Society for Scientific Exploration - Interview with Dr. Christof King_bFZHkRhVARI - transcript (automated).pdf","Transcript Link")</f>
        <v>Transcript Link</v>
      </c>
      <c r="M57" s="2" t="str">
        <f>HYPERLINK("https://files.afu.se/Downloads/Transcripts/Society%20for%20Scientific%20Exploration%20(SSE)/2021 07 14 - Society for Scientific Exploration - Interview with Dr. Christof King_bFZHkRhVARI - transcript (automated).pdf","Transcript Link")</f>
        <v>Transcript Link</v>
      </c>
    </row>
    <row r="58" ht="165" spans="1:13">
      <c r="A58" s="1" t="s">
        <v>291</v>
      </c>
      <c r="B58" s="1" t="s">
        <v>13</v>
      </c>
      <c r="C58" s="4" t="s">
        <v>292</v>
      </c>
      <c r="D58" s="1" t="s">
        <v>293</v>
      </c>
      <c r="E58" s="1" t="s">
        <v>294</v>
      </c>
      <c r="F58" s="4" t="s">
        <v>17</v>
      </c>
      <c r="G58" s="1" t="s">
        <v>18</v>
      </c>
      <c r="H58" s="1" t="s">
        <v>19</v>
      </c>
      <c r="I58" s="1" t="s">
        <v>20</v>
      </c>
      <c r="J58" s="1" t="s">
        <v>295</v>
      </c>
      <c r="K58" s="1" t="s">
        <v>22</v>
      </c>
      <c r="L58" s="1" t="str">
        <f>HYPERLINK("https://files.afu.se/Downloads/Transcripts/Society%20for%20Scientific%20Exploration%20(SSE)/2021 07 13 - Society for Scientific Exploration - Bill Bengston on his upcoming SSE-PA Connections presidential address_5F6x5PspRk4 - transcript (automated).pdf","Transcript Link")</f>
        <v>Transcript Link</v>
      </c>
      <c r="M58" s="2" t="str">
        <f>HYPERLINK("https://files.afu.se/Downloads/Transcripts/Society%20for%20Scientific%20Exploration%20(SSE)/2021 07 13 - Society for Scientific Exploration - Bill Bengston on his upcoming SSE-PA Connections presidential address_5F6x5PspRk4 - transcript (automated).pdf","Transcript Link")</f>
        <v>Transcript Link</v>
      </c>
    </row>
    <row r="59" ht="165" spans="1:13">
      <c r="A59" s="1" t="s">
        <v>296</v>
      </c>
      <c r="B59" s="1" t="s">
        <v>13</v>
      </c>
      <c r="C59" s="4" t="s">
        <v>297</v>
      </c>
      <c r="D59" s="1" t="s">
        <v>298</v>
      </c>
      <c r="E59" s="1" t="s">
        <v>299</v>
      </c>
      <c r="F59" s="4" t="s">
        <v>17</v>
      </c>
      <c r="G59" s="1" t="s">
        <v>18</v>
      </c>
      <c r="H59" s="1" t="s">
        <v>19</v>
      </c>
      <c r="I59" s="1" t="s">
        <v>20</v>
      </c>
      <c r="J59" s="1" t="s">
        <v>300</v>
      </c>
      <c r="K59" s="1" t="s">
        <v>22</v>
      </c>
      <c r="L59" s="1" t="str">
        <f>HYPERLINK("https://files.afu.se/Downloads/Transcripts/Society%20for%20Scientific%20Exploration%20(SSE)/2021 04 08 - Society for Scientific Exploration - York Dobyns on Remembering Robert Jahn_2baO8-sd24U - transcript (automated).pdf","Transcript Link")</f>
        <v>Transcript Link</v>
      </c>
      <c r="M59" s="2" t="str">
        <f>HYPERLINK("https://files.afu.se/Downloads/Transcripts/Society%20for%20Scientific%20Exploration%20(SSE)/2021 04 08 - Society for Scientific Exploration - York Dobyns on Remembering Robert Jahn_2baO8-sd24U - transcript (automated).pdf","Transcript Link")</f>
        <v>Transcript Link</v>
      </c>
    </row>
    <row r="60" ht="409.5" spans="1:13">
      <c r="A60" s="1" t="s">
        <v>301</v>
      </c>
      <c r="B60" s="1" t="s">
        <v>13</v>
      </c>
      <c r="C60" s="4" t="s">
        <v>302</v>
      </c>
      <c r="D60" s="1" t="s">
        <v>303</v>
      </c>
      <c r="E60" s="1" t="s">
        <v>304</v>
      </c>
      <c r="F60" s="4" t="s">
        <v>17</v>
      </c>
      <c r="G60" s="1" t="s">
        <v>18</v>
      </c>
      <c r="H60" s="1" t="s">
        <v>19</v>
      </c>
      <c r="I60" s="1" t="s">
        <v>20</v>
      </c>
      <c r="J60" s="1" t="s">
        <v>305</v>
      </c>
      <c r="K60" s="1" t="s">
        <v>22</v>
      </c>
      <c r="L60" s="1" t="str">
        <f>HYPERLINK("https://files.afu.se/Downloads/Transcripts/Society%20for%20Scientific%20Exploration%20(SSE)/2021 01 05 - Society for Scientific Exploration - Moritz Dechamps   Observer Effects on Quantum Randomness_rKYnpn2nFKE - transcript (automated).pdf","Transcript Link")</f>
        <v>Transcript Link</v>
      </c>
      <c r="M60" s="2" t="str">
        <f>HYPERLINK("https://files.afu.se/Downloads/Transcripts/Society%20for%20Scientific%20Exploration%20(SSE)/2021 01 05 - Society for Scientific Exploration - Moritz Dechamps   Observer Effects on Quantum Randomness_rKYnpn2nFKE - transcript (automated).pdf","Transcript Link")</f>
        <v>Transcript Link</v>
      </c>
    </row>
    <row r="61" ht="409.5" spans="1:13">
      <c r="A61" s="1" t="s">
        <v>306</v>
      </c>
      <c r="B61" s="1" t="s">
        <v>13</v>
      </c>
      <c r="C61" s="4" t="s">
        <v>307</v>
      </c>
      <c r="D61" s="1" t="s">
        <v>308</v>
      </c>
      <c r="E61" s="1" t="s">
        <v>309</v>
      </c>
      <c r="F61" s="4" t="s">
        <v>17</v>
      </c>
      <c r="G61" s="1" t="s">
        <v>18</v>
      </c>
      <c r="H61" s="1" t="s">
        <v>19</v>
      </c>
      <c r="I61" s="1" t="s">
        <v>20</v>
      </c>
      <c r="J61" s="1" t="s">
        <v>310</v>
      </c>
      <c r="K61" s="1" t="s">
        <v>22</v>
      </c>
      <c r="L61" s="1" t="str">
        <f>HYPERLINK("https://files.afu.se/Downloads/Transcripts/Society%20for%20Scientific%20Exploration%20(SSE)/2021 01 02 - Society for Scientific Exploration - Joe Gallenberger   Using the Casino as a PK Classroom_D_ffaoZ8Dbs - transcript (automated).pdf","Transcript Link")</f>
        <v>Transcript Link</v>
      </c>
      <c r="M61" s="2" t="str">
        <f>HYPERLINK("https://files.afu.se/Downloads/Transcripts/Society%20for%20Scientific%20Exploration%20(SSE)/2021 01 02 - Society for Scientific Exploration - Joe Gallenberger   Using the Casino as a PK Classroom_D_ffaoZ8Dbs - transcript (automated).pdf","Transcript Link")</f>
        <v>Transcript Link</v>
      </c>
    </row>
    <row r="62" ht="409.5" spans="1:13">
      <c r="A62" s="1" t="s">
        <v>311</v>
      </c>
      <c r="B62" s="1" t="s">
        <v>13</v>
      </c>
      <c r="C62" s="4" t="s">
        <v>312</v>
      </c>
      <c r="D62" s="1" t="s">
        <v>313</v>
      </c>
      <c r="E62" s="1" t="s">
        <v>314</v>
      </c>
      <c r="F62" s="4" t="s">
        <v>17</v>
      </c>
      <c r="G62" s="1" t="s">
        <v>18</v>
      </c>
      <c r="H62" s="1" t="s">
        <v>19</v>
      </c>
      <c r="I62" s="1" t="s">
        <v>20</v>
      </c>
      <c r="J62" s="1" t="s">
        <v>315</v>
      </c>
      <c r="K62" s="1" t="s">
        <v>22</v>
      </c>
      <c r="L62" s="1" t="str">
        <f>HYPERLINK("https://files.afu.se/Downloads/Transcripts/Society%20for%20Scientific%20Exploration%20(SSE)/2020 12 28 - Society for Scientific Exploration - Julie Beischel   Living-Agent-Psi Is Dead_EZ4hGrJ9_24 - transcript (automated).pdf","Transcript Link")</f>
        <v>Transcript Link</v>
      </c>
      <c r="M62" s="2" t="str">
        <f>HYPERLINK("https://files.afu.se/Downloads/Transcripts/Society%20for%20Scientific%20Exploration%20(SSE)/2020 12 28 - Society for Scientific Exploration - Julie Beischel   Living-Agent-Psi Is Dead_EZ4hGrJ9_24 - transcript (automated).pdf","Transcript Link")</f>
        <v>Transcript Link</v>
      </c>
    </row>
    <row r="63" ht="409.5" spans="1:13">
      <c r="A63" s="1" t="s">
        <v>316</v>
      </c>
      <c r="B63" s="1" t="s">
        <v>13</v>
      </c>
      <c r="C63" s="4" t="s">
        <v>317</v>
      </c>
      <c r="D63" s="1" t="s">
        <v>318</v>
      </c>
      <c r="E63" s="1" t="s">
        <v>319</v>
      </c>
      <c r="F63" s="4" t="s">
        <v>17</v>
      </c>
      <c r="G63" s="1" t="s">
        <v>18</v>
      </c>
      <c r="H63" s="1" t="s">
        <v>19</v>
      </c>
      <c r="I63" s="1" t="s">
        <v>20</v>
      </c>
      <c r="J63" s="1" t="s">
        <v>320</v>
      </c>
      <c r="K63" s="1" t="s">
        <v>22</v>
      </c>
      <c r="L63" s="1" t="str">
        <f>HYPERLINK("https://files.afu.se/Downloads/Transcripts/Society%20for%20Scientific%20Exploration%20(SSE)/2020 12 23 - Society for Scientific Exploration - John Alexander   The Department of Defense and UFOs Redux_5bKRD31SlGY - transcript (automated).pdf","Transcript Link")</f>
        <v>Transcript Link</v>
      </c>
      <c r="M63" s="2" t="str">
        <f>HYPERLINK("https://files.afu.se/Downloads/Transcripts/Society%20for%20Scientific%20Exploration%20(SSE)/2020 12 23 - Society for Scientific Exploration - John Alexander   The Department of Defense and UFOs Redux_5bKRD31SlGY - transcript (automated).pdf","Transcript Link")</f>
        <v>Transcript Link</v>
      </c>
    </row>
    <row r="64" ht="409.5" spans="1:13">
      <c r="A64" s="1" t="s">
        <v>321</v>
      </c>
      <c r="B64" s="1" t="s">
        <v>13</v>
      </c>
      <c r="C64" s="4" t="s">
        <v>322</v>
      </c>
      <c r="D64" s="1" t="s">
        <v>323</v>
      </c>
      <c r="E64" s="1" t="s">
        <v>324</v>
      </c>
      <c r="F64" s="4" t="s">
        <v>17</v>
      </c>
      <c r="G64" s="1" t="s">
        <v>18</v>
      </c>
      <c r="H64" s="1" t="s">
        <v>19</v>
      </c>
      <c r="I64" s="1" t="s">
        <v>20</v>
      </c>
      <c r="J64" s="1" t="s">
        <v>325</v>
      </c>
      <c r="K64" s="1" t="s">
        <v>22</v>
      </c>
      <c r="L64" s="1" t="str">
        <f>HYPERLINK("https://files.afu.se/Downloads/Transcripts/Society%20for%20Scientific%20Exploration%20(SSE)/2020 12 20 - Society for Scientific Exploration - Mark Urban-Lurain   Astrology  Science, Pseudoscience, or Anomaly _qHoh43gjF2o - transcript (automated).pdf","Transcript Link")</f>
        <v>Transcript Link</v>
      </c>
      <c r="M64" s="2" t="str">
        <f>HYPERLINK("https://files.afu.se/Downloads/Transcripts/Society%20for%20Scientific%20Exploration%20(SSE)/2020 12 20 - Society for Scientific Exploration - Mark Urban-Lurain   Astrology  Science, Pseudoscience, or Anomaly _qHoh43gjF2o - transcript (automated).pdf","Transcript Link")</f>
        <v>Transcript Link</v>
      </c>
    </row>
    <row r="65" ht="409.5" spans="1:13">
      <c r="A65" s="1" t="s">
        <v>326</v>
      </c>
      <c r="B65" s="1" t="s">
        <v>13</v>
      </c>
      <c r="C65" s="4" t="s">
        <v>327</v>
      </c>
      <c r="D65" s="1" t="s">
        <v>328</v>
      </c>
      <c r="E65" s="1" t="s">
        <v>329</v>
      </c>
      <c r="F65" s="4" t="s">
        <v>17</v>
      </c>
      <c r="G65" s="1" t="s">
        <v>18</v>
      </c>
      <c r="H65" s="1" t="s">
        <v>19</v>
      </c>
      <c r="I65" s="1" t="s">
        <v>20</v>
      </c>
      <c r="J65" s="1" t="s">
        <v>330</v>
      </c>
      <c r="K65" s="1" t="s">
        <v>22</v>
      </c>
      <c r="L65" s="1" t="str">
        <f>HYPERLINK("https://files.afu.se/Downloads/Transcripts/Society%20for%20Scientific%20Exploration%20(SSE)/2020 12 18 - Society for Scientific Exploration - Beverly Rubik   New Technology to Assess the Human Biofield_RKoRZE8J6tQ - transcript (automated).pdf","Transcript Link")</f>
        <v>Transcript Link</v>
      </c>
      <c r="M65" s="2" t="str">
        <f>HYPERLINK("https://files.afu.se/Downloads/Transcripts/Society%20for%20Scientific%20Exploration%20(SSE)/2020 12 18 - Society for Scientific Exploration - Beverly Rubik   New Technology to Assess the Human Biofield_RKoRZE8J6tQ - transcript (automated).pdf","Transcript Link")</f>
        <v>Transcript Link</v>
      </c>
    </row>
    <row r="66" ht="409.5" spans="1:13">
      <c r="A66" s="1" t="s">
        <v>331</v>
      </c>
      <c r="B66" s="1" t="s">
        <v>13</v>
      </c>
      <c r="C66" s="4" t="s">
        <v>332</v>
      </c>
      <c r="D66" s="1" t="s">
        <v>333</v>
      </c>
      <c r="E66" s="1" t="s">
        <v>334</v>
      </c>
      <c r="F66" s="4" t="s">
        <v>17</v>
      </c>
      <c r="G66" s="1" t="s">
        <v>18</v>
      </c>
      <c r="H66" s="1" t="s">
        <v>19</v>
      </c>
      <c r="I66" s="1" t="s">
        <v>20</v>
      </c>
      <c r="J66" s="1" t="s">
        <v>335</v>
      </c>
      <c r="K66" s="1" t="s">
        <v>22</v>
      </c>
      <c r="L66" s="1" t="str">
        <f>HYPERLINK("https://files.afu.se/Downloads/Transcripts/Society%20for%20Scientific%20Exploration%20(SSE)/2020 08 28 - Society for Scientific Exploration - Bill Bengston   SSE Presidential Address_j2FwcDPV02Q - transcript (automated).pdf","Transcript Link")</f>
        <v>Transcript Link</v>
      </c>
      <c r="M66" s="2" t="str">
        <f>HYPERLINK("https://files.afu.se/Downloads/Transcripts/Society%20for%20Scientific%20Exploration%20(SSE)/2020 08 28 - Society for Scientific Exploration - Bill Bengston   SSE Presidential Address_j2FwcDPV02Q - transcript (automated).pdf","Transcript Link")</f>
        <v>Transcript Link</v>
      </c>
    </row>
    <row r="67" ht="409.5" spans="1:13">
      <c r="A67" s="1" t="s">
        <v>336</v>
      </c>
      <c r="B67" s="1" t="s">
        <v>13</v>
      </c>
      <c r="C67" s="4" t="s">
        <v>337</v>
      </c>
      <c r="D67" s="1" t="s">
        <v>338</v>
      </c>
      <c r="E67" s="1" t="s">
        <v>339</v>
      </c>
      <c r="F67" s="4" t="s">
        <v>17</v>
      </c>
      <c r="G67" s="1" t="s">
        <v>18</v>
      </c>
      <c r="H67" s="1" t="s">
        <v>19</v>
      </c>
      <c r="I67" s="1" t="s">
        <v>20</v>
      </c>
      <c r="J67" s="1" t="s">
        <v>340</v>
      </c>
      <c r="K67" s="1" t="s">
        <v>22</v>
      </c>
      <c r="L67" s="1">
        <v>0</v>
      </c>
      <c r="M67" s="2">
        <v>0</v>
      </c>
    </row>
    <row r="68" ht="409.5" spans="1:13">
      <c r="A68" s="1" t="s">
        <v>341</v>
      </c>
      <c r="B68" s="1" t="s">
        <v>13</v>
      </c>
      <c r="C68" s="4" t="s">
        <v>342</v>
      </c>
      <c r="D68" s="1" t="s">
        <v>343</v>
      </c>
      <c r="E68" s="1" t="s">
        <v>344</v>
      </c>
      <c r="F68" s="4" t="s">
        <v>17</v>
      </c>
      <c r="G68" s="1" t="s">
        <v>18</v>
      </c>
      <c r="H68" s="1" t="s">
        <v>19</v>
      </c>
      <c r="I68" s="1" t="s">
        <v>20</v>
      </c>
      <c r="J68" s="1" t="s">
        <v>345</v>
      </c>
      <c r="K68" s="1" t="s">
        <v>22</v>
      </c>
      <c r="L68" s="1" t="str">
        <f>HYPERLINK("https://files.afu.se/Downloads/Transcripts/Society%20for%20Scientific%20Exploration%20(SSE)/2020 08 04 - Society for Scientific Exploration - Thomas D. Abraham   Self-Research and Applied Psi_SBqvTmOTfCc - transcript (automated).pdf","Transcript Link")</f>
        <v>Transcript Link</v>
      </c>
      <c r="M68" s="2" t="str">
        <f>HYPERLINK("https://files.afu.se/Downloads/Transcripts/Society%20for%20Scientific%20Exploration%20(SSE)/2020 08 04 - Society for Scientific Exploration - Thomas D. Abraham   Self-Research and Applied Psi_SBqvTmOTfCc - transcript (automated).pdf","Transcript Link")</f>
        <v>Transcript Link</v>
      </c>
    </row>
    <row r="69" ht="409.5" spans="1:13">
      <c r="A69" s="1" t="s">
        <v>346</v>
      </c>
      <c r="B69" s="1" t="s">
        <v>13</v>
      </c>
      <c r="C69" s="4" t="s">
        <v>347</v>
      </c>
      <c r="D69" s="1" t="s">
        <v>348</v>
      </c>
      <c r="E69" s="1" t="s">
        <v>349</v>
      </c>
      <c r="F69" s="4" t="s">
        <v>17</v>
      </c>
      <c r="G69" s="1" t="s">
        <v>18</v>
      </c>
      <c r="H69" s="1" t="s">
        <v>19</v>
      </c>
      <c r="I69" s="1" t="s">
        <v>20</v>
      </c>
      <c r="J69" s="1" t="s">
        <v>350</v>
      </c>
      <c r="K69" s="1" t="s">
        <v>22</v>
      </c>
      <c r="L69" s="1">
        <v>0</v>
      </c>
      <c r="M69" s="2">
        <v>0</v>
      </c>
    </row>
    <row r="70" ht="409.5" spans="1:13">
      <c r="A70" s="1" t="s">
        <v>351</v>
      </c>
      <c r="B70" s="1" t="s">
        <v>13</v>
      </c>
      <c r="C70" s="4" t="s">
        <v>352</v>
      </c>
      <c r="D70" s="1" t="s">
        <v>353</v>
      </c>
      <c r="E70" s="1" t="s">
        <v>354</v>
      </c>
      <c r="F70" s="4" t="s">
        <v>17</v>
      </c>
      <c r="G70" s="1" t="s">
        <v>18</v>
      </c>
      <c r="H70" s="1" t="s">
        <v>19</v>
      </c>
      <c r="I70" s="1" t="s">
        <v>20</v>
      </c>
      <c r="J70" s="1" t="s">
        <v>355</v>
      </c>
      <c r="K70" s="1" t="s">
        <v>22</v>
      </c>
      <c r="L70" s="1" t="str">
        <f>HYPERLINK("https://files.afu.se/Downloads/Transcripts/Society%20for%20Scientific%20Exploration%20(SSE)/2020 03 07 - Society for Scientific Exploration - Julie Beischel   You’re Not Even in There Now_KygrFY2mE_U - transcript (automated).pdf","Transcript Link")</f>
        <v>Transcript Link</v>
      </c>
      <c r="M70" s="2" t="str">
        <f>HYPERLINK("https://files.afu.se/Downloads/Transcripts/Society%20for%20Scientific%20Exploration%20(SSE)/2020 03 07 - Society for Scientific Exploration - Julie Beischel   You’re Not Even in There Now_KygrFY2mE_U - transcript (automated).pdf","Transcript Link")</f>
        <v>Transcript Link</v>
      </c>
    </row>
    <row r="71" ht="409.5" spans="1:13">
      <c r="A71" s="1" t="s">
        <v>356</v>
      </c>
      <c r="B71" s="1" t="s">
        <v>13</v>
      </c>
      <c r="C71" s="4" t="s">
        <v>357</v>
      </c>
      <c r="D71" s="1" t="s">
        <v>358</v>
      </c>
      <c r="E71" s="1" t="s">
        <v>359</v>
      </c>
      <c r="F71" s="4" t="s">
        <v>17</v>
      </c>
      <c r="G71" s="1" t="s">
        <v>18</v>
      </c>
      <c r="H71" s="1" t="s">
        <v>19</v>
      </c>
      <c r="I71" s="1" t="s">
        <v>20</v>
      </c>
      <c r="J71" s="1" t="s">
        <v>360</v>
      </c>
      <c r="K71" s="1" t="s">
        <v>22</v>
      </c>
      <c r="L71" s="1">
        <v>0</v>
      </c>
      <c r="M71" s="2">
        <v>0</v>
      </c>
    </row>
    <row r="72" ht="409.5" spans="1:13">
      <c r="A72" s="1" t="s">
        <v>361</v>
      </c>
      <c r="B72" s="1" t="s">
        <v>13</v>
      </c>
      <c r="C72" s="4" t="s">
        <v>362</v>
      </c>
      <c r="D72" s="1" t="s">
        <v>363</v>
      </c>
      <c r="E72" s="1" t="s">
        <v>364</v>
      </c>
      <c r="F72" s="4" t="s">
        <v>17</v>
      </c>
      <c r="G72" s="1" t="s">
        <v>18</v>
      </c>
      <c r="H72" s="1" t="s">
        <v>19</v>
      </c>
      <c r="I72" s="1" t="s">
        <v>20</v>
      </c>
      <c r="J72" s="1" t="s">
        <v>365</v>
      </c>
      <c r="K72" s="1" t="s">
        <v>22</v>
      </c>
      <c r="L72" s="1" t="str">
        <f>HYPERLINK("https://files.afu.se/Downloads/Transcripts/Society%20for%20Scientific%20Exploration%20(SSE)/2020 03 04 - Society for Scientific Exploration - Daniel P. Sheehan   It's About Time_Lun9-YUKgNI - transcript (automated).pdf","Transcript Link")</f>
        <v>Transcript Link</v>
      </c>
      <c r="M72" s="2" t="str">
        <f>HYPERLINK("https://files.afu.se/Downloads/Transcripts/Society%20for%20Scientific%20Exploration%20(SSE)/2020 03 04 - Society for Scientific Exploration - Daniel P. Sheehan   It's About Time_Lun9-YUKgNI - transcript (automated).pdf","Transcript Link")</f>
        <v>Transcript Link</v>
      </c>
    </row>
    <row r="73" ht="409.5" spans="1:13">
      <c r="A73" s="1" t="s">
        <v>361</v>
      </c>
      <c r="B73" s="1" t="s">
        <v>13</v>
      </c>
      <c r="C73" s="4" t="s">
        <v>366</v>
      </c>
      <c r="D73" s="1" t="s">
        <v>367</v>
      </c>
      <c r="E73" s="1" t="s">
        <v>368</v>
      </c>
      <c r="F73" s="4" t="s">
        <v>17</v>
      </c>
      <c r="G73" s="1" t="s">
        <v>18</v>
      </c>
      <c r="H73" s="1" t="s">
        <v>19</v>
      </c>
      <c r="I73" s="1" t="s">
        <v>20</v>
      </c>
      <c r="J73" s="1" t="s">
        <v>369</v>
      </c>
      <c r="K73" s="1" t="s">
        <v>22</v>
      </c>
      <c r="L73" s="1">
        <v>0</v>
      </c>
      <c r="M73" s="2">
        <v>0</v>
      </c>
    </row>
    <row r="74" ht="409.5" spans="1:13">
      <c r="A74" s="1" t="s">
        <v>361</v>
      </c>
      <c r="B74" s="1" t="s">
        <v>13</v>
      </c>
      <c r="C74" s="4" t="s">
        <v>370</v>
      </c>
      <c r="D74" s="1" t="s">
        <v>371</v>
      </c>
      <c r="E74" s="1" t="s">
        <v>372</v>
      </c>
      <c r="F74" s="4" t="s">
        <v>17</v>
      </c>
      <c r="G74" s="1" t="s">
        <v>18</v>
      </c>
      <c r="H74" s="1" t="s">
        <v>19</v>
      </c>
      <c r="I74" s="1" t="s">
        <v>20</v>
      </c>
      <c r="J74" s="1" t="s">
        <v>373</v>
      </c>
      <c r="K74" s="1" t="s">
        <v>22</v>
      </c>
      <c r="L74" s="1" t="str">
        <f>HYPERLINK("https://files.afu.se/Downloads/Transcripts/Society%20for%20Scientific%20Exploration%20(SSE)/2020 03 04 - Society for Scientific Exploration - David Scharf   Two Dogmas of Materialism_USzvxMNUFHI - transcript (automated).pdf","Transcript Link")</f>
        <v>Transcript Link</v>
      </c>
      <c r="M74" s="2" t="str">
        <f>HYPERLINK("https://files.afu.se/Downloads/Transcripts/Society%20for%20Scientific%20Exploration%20(SSE)/2020 03 04 - Society for Scientific Exploration - David Scharf   Two Dogmas of Materialism_USzvxMNUFHI - transcript (automated).pdf","Transcript Link")</f>
        <v>Transcript Link</v>
      </c>
    </row>
    <row r="75" ht="409.5" spans="1:13">
      <c r="A75" s="1" t="s">
        <v>374</v>
      </c>
      <c r="B75" s="1" t="s">
        <v>13</v>
      </c>
      <c r="C75" s="4" t="s">
        <v>375</v>
      </c>
      <c r="D75" s="1" t="s">
        <v>376</v>
      </c>
      <c r="E75" s="1" t="s">
        <v>377</v>
      </c>
      <c r="F75" s="4" t="s">
        <v>17</v>
      </c>
      <c r="G75" s="1" t="s">
        <v>18</v>
      </c>
      <c r="H75" s="1" t="s">
        <v>19</v>
      </c>
      <c r="I75" s="1" t="s">
        <v>20</v>
      </c>
      <c r="J75" s="1" t="s">
        <v>378</v>
      </c>
      <c r="K75" s="1" t="s">
        <v>22</v>
      </c>
      <c r="L75" s="1">
        <v>0</v>
      </c>
      <c r="M75" s="2">
        <v>0</v>
      </c>
    </row>
    <row r="76" ht="409.5" spans="1:13">
      <c r="A76" s="1" t="s">
        <v>379</v>
      </c>
      <c r="B76" s="1" t="s">
        <v>13</v>
      </c>
      <c r="C76" s="4" t="s">
        <v>380</v>
      </c>
      <c r="D76" s="1" t="s">
        <v>381</v>
      </c>
      <c r="E76" s="1" t="s">
        <v>382</v>
      </c>
      <c r="F76" s="4" t="s">
        <v>17</v>
      </c>
      <c r="G76" s="1" t="s">
        <v>18</v>
      </c>
      <c r="H76" s="1" t="s">
        <v>19</v>
      </c>
      <c r="I76" s="1" t="s">
        <v>20</v>
      </c>
      <c r="J76" s="1" t="s">
        <v>383</v>
      </c>
      <c r="K76" s="1" t="s">
        <v>22</v>
      </c>
      <c r="L76" s="1" t="str">
        <f>HYPERLINK("https://files.afu.se/Downloads/Transcripts/Society%20for%20Scientific%20Exploration%20(SSE)/2020 02 21 - Society for Scientific Exploration - Garret Moddel   Quantum Mechanics Does Not Explain Psi… So Far_QwV4Zmn7sLk - transcript (automated).pdf","Transcript Link")</f>
        <v>Transcript Link</v>
      </c>
      <c r="M76" s="2" t="str">
        <f>HYPERLINK("https://files.afu.se/Downloads/Transcripts/Society%20for%20Scientific%20Exploration%20(SSE)/2020 02 21 - Society for Scientific Exploration - Garret Moddel   Quantum Mechanics Does Not Explain Psi… So Far_QwV4Zmn7sLk - transcript (automated).pdf","Transcript Link")</f>
        <v>Transcript Link</v>
      </c>
    </row>
    <row r="77" ht="409.5" spans="1:13">
      <c r="A77" s="1" t="s">
        <v>384</v>
      </c>
      <c r="B77" s="1" t="s">
        <v>13</v>
      </c>
      <c r="C77" s="4" t="s">
        <v>385</v>
      </c>
      <c r="D77" s="1" t="s">
        <v>386</v>
      </c>
      <c r="E77" s="1" t="s">
        <v>387</v>
      </c>
      <c r="F77" s="4" t="s">
        <v>17</v>
      </c>
      <c r="G77" s="1" t="s">
        <v>18</v>
      </c>
      <c r="H77" s="1" t="s">
        <v>19</v>
      </c>
      <c r="I77" s="1" t="s">
        <v>20</v>
      </c>
      <c r="J77" s="1" t="s">
        <v>388</v>
      </c>
      <c r="K77" s="1" t="s">
        <v>22</v>
      </c>
      <c r="L77" s="1" t="str">
        <f>HYPERLINK("https://files.afu.se/Downloads/Transcripts/Society%20for%20Scientific%20Exploration%20(SSE)/2020 02 20 - Society for Scientific Exploration - Roger D. Nelson   Are Evoked Potentials a Model for GCP Event Data _-0g8vO5bu1A - transcript (automated).pdf","Transcript Link")</f>
        <v>Transcript Link</v>
      </c>
      <c r="M77" s="2" t="str">
        <f>HYPERLINK("https://files.afu.se/Downloads/Transcripts/Society%20for%20Scientific%20Exploration%20(SSE)/2020 02 20 - Society for Scientific Exploration - Roger D. Nelson   Are Evoked Potentials a Model for GCP Event Data _-0g8vO5bu1A - transcript (automated).pdf","Transcript Link")</f>
        <v>Transcript Link</v>
      </c>
    </row>
    <row r="78" ht="409.5" spans="1:13">
      <c r="A78" s="1" t="s">
        <v>389</v>
      </c>
      <c r="B78" s="1" t="s">
        <v>13</v>
      </c>
      <c r="C78" s="4" t="s">
        <v>390</v>
      </c>
      <c r="D78" s="1" t="s">
        <v>391</v>
      </c>
      <c r="E78" s="1" t="s">
        <v>392</v>
      </c>
      <c r="F78" s="4" t="s">
        <v>17</v>
      </c>
      <c r="G78" s="1" t="s">
        <v>18</v>
      </c>
      <c r="H78" s="1" t="s">
        <v>19</v>
      </c>
      <c r="I78" s="1" t="s">
        <v>20</v>
      </c>
      <c r="J78" s="1" t="s">
        <v>393</v>
      </c>
      <c r="K78" s="1" t="s">
        <v>22</v>
      </c>
      <c r="L78" s="1">
        <v>0</v>
      </c>
      <c r="M78" s="2">
        <v>0</v>
      </c>
    </row>
    <row r="79" ht="409.5" spans="1:13">
      <c r="A79" s="1" t="s">
        <v>394</v>
      </c>
      <c r="B79" s="1" t="s">
        <v>13</v>
      </c>
      <c r="C79" s="4" t="s">
        <v>395</v>
      </c>
      <c r="D79" s="1" t="s">
        <v>396</v>
      </c>
      <c r="E79" s="1" t="s">
        <v>397</v>
      </c>
      <c r="F79" s="4" t="s">
        <v>17</v>
      </c>
      <c r="G79" s="1" t="s">
        <v>18</v>
      </c>
      <c r="H79" s="1" t="s">
        <v>19</v>
      </c>
      <c r="I79" s="1" t="s">
        <v>20</v>
      </c>
      <c r="J79" s="1" t="s">
        <v>398</v>
      </c>
      <c r="K79" s="1" t="s">
        <v>22</v>
      </c>
      <c r="L79" s="1" t="str">
        <f>HYPERLINK("https://files.afu.se/Downloads/Transcripts/Society%20for%20Scientific%20Exploration%20(SSE)/2020 02 18 - Society for Scientific Exploration - Mark Boccuzzi   Task Optimization in Psi Research_XEPzECISZJI - transcript (automated).pdf","Transcript Link")</f>
        <v>Transcript Link</v>
      </c>
      <c r="M79" s="2" t="str">
        <f>HYPERLINK("https://files.afu.se/Downloads/Transcripts/Society%20for%20Scientific%20Exploration%20(SSE)/2020 02 18 - Society for Scientific Exploration - Mark Boccuzzi   Task Optimization in Psi Research_XEPzECISZJI - transcript (automated).pdf","Transcript Link")</f>
        <v>Transcript Link</v>
      </c>
    </row>
    <row r="80" ht="409.5" spans="1:13">
      <c r="A80" s="1" t="s">
        <v>394</v>
      </c>
      <c r="B80" s="1" t="s">
        <v>13</v>
      </c>
      <c r="C80" s="4" t="s">
        <v>399</v>
      </c>
      <c r="D80" s="1" t="s">
        <v>400</v>
      </c>
      <c r="E80" s="1" t="s">
        <v>401</v>
      </c>
      <c r="F80" s="4" t="s">
        <v>17</v>
      </c>
      <c r="G80" s="1" t="s">
        <v>18</v>
      </c>
      <c r="H80" s="1" t="s">
        <v>19</v>
      </c>
      <c r="I80" s="1" t="s">
        <v>20</v>
      </c>
      <c r="J80" s="1" t="s">
        <v>402</v>
      </c>
      <c r="K80" s="1" t="s">
        <v>22</v>
      </c>
      <c r="L80" s="1">
        <v>0</v>
      </c>
      <c r="M80" s="2">
        <v>0</v>
      </c>
    </row>
    <row r="81" ht="409.5" spans="1:13">
      <c r="A81" s="1" t="s">
        <v>403</v>
      </c>
      <c r="B81" s="1" t="s">
        <v>13</v>
      </c>
      <c r="C81" s="4" t="s">
        <v>404</v>
      </c>
      <c r="D81" s="1" t="s">
        <v>405</v>
      </c>
      <c r="E81" s="1" t="s">
        <v>406</v>
      </c>
      <c r="F81" s="4" t="s">
        <v>17</v>
      </c>
      <c r="G81" s="1" t="s">
        <v>18</v>
      </c>
      <c r="H81" s="1" t="s">
        <v>19</v>
      </c>
      <c r="I81" s="1" t="s">
        <v>20</v>
      </c>
      <c r="J81" s="1" t="s">
        <v>407</v>
      </c>
      <c r="K81" s="1" t="s">
        <v>22</v>
      </c>
      <c r="L81" s="1">
        <v>0</v>
      </c>
      <c r="M81" s="2">
        <v>0</v>
      </c>
    </row>
    <row r="82" ht="409.5" spans="1:13">
      <c r="A82" s="1" t="s">
        <v>403</v>
      </c>
      <c r="B82" s="1" t="s">
        <v>13</v>
      </c>
      <c r="C82" s="4" t="s">
        <v>408</v>
      </c>
      <c r="D82" s="1" t="s">
        <v>409</v>
      </c>
      <c r="E82" s="1" t="s">
        <v>410</v>
      </c>
      <c r="F82" s="4" t="s">
        <v>17</v>
      </c>
      <c r="G82" s="1" t="s">
        <v>18</v>
      </c>
      <c r="H82" s="1" t="s">
        <v>19</v>
      </c>
      <c r="I82" s="1" t="s">
        <v>20</v>
      </c>
      <c r="J82" s="1" t="s">
        <v>411</v>
      </c>
      <c r="K82" s="1" t="s">
        <v>22</v>
      </c>
      <c r="L82" s="1">
        <v>0</v>
      </c>
      <c r="M82" s="2">
        <v>0</v>
      </c>
    </row>
    <row r="83" ht="409.5" spans="1:13">
      <c r="A83" s="1" t="s">
        <v>403</v>
      </c>
      <c r="B83" s="1" t="s">
        <v>13</v>
      </c>
      <c r="C83" s="4" t="s">
        <v>412</v>
      </c>
      <c r="D83" s="1" t="s">
        <v>413</v>
      </c>
      <c r="E83" s="1" t="s">
        <v>414</v>
      </c>
      <c r="F83" s="4" t="s">
        <v>17</v>
      </c>
      <c r="G83" s="1" t="s">
        <v>18</v>
      </c>
      <c r="H83" s="1" t="s">
        <v>19</v>
      </c>
      <c r="I83" s="1" t="s">
        <v>20</v>
      </c>
      <c r="J83" s="1" t="s">
        <v>415</v>
      </c>
      <c r="K83" s="1" t="s">
        <v>22</v>
      </c>
      <c r="L83" s="1">
        <v>0</v>
      </c>
      <c r="M83" s="2">
        <v>0</v>
      </c>
    </row>
    <row r="84" ht="409.5" spans="1:13">
      <c r="A84" s="1" t="s">
        <v>403</v>
      </c>
      <c r="B84" s="1" t="s">
        <v>13</v>
      </c>
      <c r="C84" s="4" t="s">
        <v>416</v>
      </c>
      <c r="D84" s="1" t="s">
        <v>417</v>
      </c>
      <c r="E84" s="1" t="s">
        <v>418</v>
      </c>
      <c r="F84" s="4" t="s">
        <v>17</v>
      </c>
      <c r="G84" s="1" t="s">
        <v>18</v>
      </c>
      <c r="H84" s="1" t="s">
        <v>19</v>
      </c>
      <c r="I84" s="1" t="s">
        <v>20</v>
      </c>
      <c r="J84" s="1" t="s">
        <v>419</v>
      </c>
      <c r="K84" s="1" t="s">
        <v>22</v>
      </c>
      <c r="L84" s="1" t="str">
        <f>HYPERLINK("https://files.afu.se/Downloads/Transcripts/Society%20for%20Scientific%20Exploration%20(SSE)/2020 02 03 - Society for Scientific Exploration - Eric Wargo   The Freudian Unconscious as Misrecognized Precognition_UEN62fIBwhw - transcript (automated).pdf","Transcript Link")</f>
        <v>Transcript Link</v>
      </c>
      <c r="M84" s="2" t="str">
        <f>HYPERLINK("https://files.afu.se/Downloads/Transcripts/Society%20for%20Scientific%20Exploration%20(SSE)/2020 02 03 - Society for Scientific Exploration - Eric Wargo   The Freudian Unconscious as Misrecognized Precognition_UEN62fIBwhw - transcript (automated).pdf","Transcript Link")</f>
        <v>Transcript Link</v>
      </c>
    </row>
    <row r="85" ht="409.5" spans="1:13">
      <c r="A85" s="1" t="s">
        <v>403</v>
      </c>
      <c r="B85" s="1" t="s">
        <v>13</v>
      </c>
      <c r="C85" s="4" t="s">
        <v>420</v>
      </c>
      <c r="D85" s="1" t="s">
        <v>421</v>
      </c>
      <c r="E85" s="1" t="s">
        <v>422</v>
      </c>
      <c r="F85" s="4" t="s">
        <v>17</v>
      </c>
      <c r="G85" s="1" t="s">
        <v>18</v>
      </c>
      <c r="H85" s="1" t="s">
        <v>19</v>
      </c>
      <c r="I85" s="1" t="s">
        <v>20</v>
      </c>
      <c r="J85" s="1" t="s">
        <v>423</v>
      </c>
      <c r="K85" s="1" t="s">
        <v>22</v>
      </c>
      <c r="L85" s="1" t="str">
        <f>HYPERLINK("https://files.afu.se/Downloads/Transcripts/Society%20for%20Scientific%20Exploration%20(SSE)/2020 02 03 - Society for Scientific Exploration - Nancy du Tertre   TSP- The Next Generation of Remote Viewing_jIK6UOnmRbk - transcript (automated).pdf","Transcript Link")</f>
        <v>Transcript Link</v>
      </c>
      <c r="M85" s="2" t="str">
        <f>HYPERLINK("https://files.afu.se/Downloads/Transcripts/Society%20for%20Scientific%20Exploration%20(SSE)/2020 02 03 - Society for Scientific Exploration - Nancy du Tertre   TSP- The Next Generation of Remote Viewing_jIK6UOnmRbk - transcript (automated).pdf","Transcript Link")</f>
        <v>Transcript Link</v>
      </c>
    </row>
    <row r="86" ht="409.5" spans="1:13">
      <c r="A86" s="1" t="s">
        <v>424</v>
      </c>
      <c r="B86" s="1" t="s">
        <v>13</v>
      </c>
      <c r="C86" s="4" t="s">
        <v>425</v>
      </c>
      <c r="D86" s="1" t="s">
        <v>426</v>
      </c>
      <c r="E86" s="1" t="s">
        <v>427</v>
      </c>
      <c r="F86" s="4" t="s">
        <v>17</v>
      </c>
      <c r="G86" s="1" t="s">
        <v>18</v>
      </c>
      <c r="H86" s="1" t="s">
        <v>19</v>
      </c>
      <c r="I86" s="1" t="s">
        <v>20</v>
      </c>
      <c r="J86" s="1" t="s">
        <v>428</v>
      </c>
      <c r="K86" s="1" t="s">
        <v>22</v>
      </c>
      <c r="L86" s="1">
        <v>0</v>
      </c>
      <c r="M86" s="2">
        <v>0</v>
      </c>
    </row>
    <row r="87" ht="409.5" spans="1:13">
      <c r="A87" s="1" t="s">
        <v>429</v>
      </c>
      <c r="B87" s="1" t="s">
        <v>13</v>
      </c>
      <c r="C87" s="4" t="s">
        <v>430</v>
      </c>
      <c r="D87" s="1" t="s">
        <v>431</v>
      </c>
      <c r="E87" s="1" t="s">
        <v>432</v>
      </c>
      <c r="F87" s="4" t="s">
        <v>17</v>
      </c>
      <c r="G87" s="1" t="s">
        <v>18</v>
      </c>
      <c r="H87" s="1" t="s">
        <v>19</v>
      </c>
      <c r="I87" s="1" t="s">
        <v>20</v>
      </c>
      <c r="J87" s="1" t="s">
        <v>433</v>
      </c>
      <c r="K87" s="1" t="s">
        <v>22</v>
      </c>
      <c r="L87" s="1">
        <v>0</v>
      </c>
      <c r="M87" s="2">
        <v>0</v>
      </c>
    </row>
    <row r="88" ht="409.5" spans="1:13">
      <c r="A88" s="1" t="s">
        <v>434</v>
      </c>
      <c r="B88" s="1" t="s">
        <v>13</v>
      </c>
      <c r="C88" s="4" t="s">
        <v>435</v>
      </c>
      <c r="D88" s="1" t="s">
        <v>436</v>
      </c>
      <c r="E88" s="1" t="s">
        <v>437</v>
      </c>
      <c r="F88" s="4" t="s">
        <v>17</v>
      </c>
      <c r="G88" s="1" t="s">
        <v>18</v>
      </c>
      <c r="H88" s="1" t="s">
        <v>19</v>
      </c>
      <c r="I88" s="1" t="s">
        <v>20</v>
      </c>
      <c r="J88" s="1" t="s">
        <v>438</v>
      </c>
      <c r="K88" s="1" t="s">
        <v>22</v>
      </c>
      <c r="L88" s="1">
        <v>0</v>
      </c>
      <c r="M88" s="2">
        <v>0</v>
      </c>
    </row>
    <row r="89" ht="409.5" spans="1:13">
      <c r="A89" s="1" t="s">
        <v>439</v>
      </c>
      <c r="B89" s="1" t="s">
        <v>13</v>
      </c>
      <c r="C89" s="4" t="s">
        <v>440</v>
      </c>
      <c r="D89" s="1" t="s">
        <v>441</v>
      </c>
      <c r="E89" s="1" t="s">
        <v>442</v>
      </c>
      <c r="F89" s="4" t="s">
        <v>17</v>
      </c>
      <c r="G89" s="1" t="s">
        <v>18</v>
      </c>
      <c r="H89" s="1" t="s">
        <v>19</v>
      </c>
      <c r="I89" s="1" t="s">
        <v>20</v>
      </c>
      <c r="J89" s="1" t="s">
        <v>443</v>
      </c>
      <c r="K89" s="1" t="s">
        <v>22</v>
      </c>
      <c r="L89" s="1" t="str">
        <f>HYPERLINK("https://files.afu.se/Downloads/Transcripts/Society%20for%20Scientific%20Exploration%20(SSE)/2020 01 09 - Society for Scientific Exploration - Yury Kronn   Creating Effective Energy Pattern to Fight Stress_NKjkpn4Aqqc - transcript (automated).pdf","Transcript Link")</f>
        <v>Transcript Link</v>
      </c>
      <c r="M89" s="2" t="str">
        <f>HYPERLINK("https://files.afu.se/Downloads/Transcripts/Society%20for%20Scientific%20Exploration%20(SSE)/2020 01 09 - Society for Scientific Exploration - Yury Kronn   Creating Effective Energy Pattern to Fight Stress_NKjkpn4Aqqc - transcript (automated).pdf","Transcript Link")</f>
        <v>Transcript Link</v>
      </c>
    </row>
    <row r="90" ht="409.5" spans="1:13">
      <c r="A90" s="1" t="s">
        <v>444</v>
      </c>
      <c r="B90" s="1" t="s">
        <v>13</v>
      </c>
      <c r="C90" s="4" t="s">
        <v>445</v>
      </c>
      <c r="D90" s="1" t="s">
        <v>446</v>
      </c>
      <c r="E90" s="1" t="s">
        <v>447</v>
      </c>
      <c r="F90" s="4" t="s">
        <v>17</v>
      </c>
      <c r="G90" s="1" t="s">
        <v>18</v>
      </c>
      <c r="H90" s="1" t="s">
        <v>19</v>
      </c>
      <c r="I90" s="1" t="s">
        <v>20</v>
      </c>
      <c r="J90" s="1" t="s">
        <v>448</v>
      </c>
      <c r="K90" s="1" t="s">
        <v>22</v>
      </c>
      <c r="L90" s="1">
        <v>0</v>
      </c>
      <c r="M90" s="2">
        <v>0</v>
      </c>
    </row>
    <row r="91" ht="409.5" spans="1:13">
      <c r="A91" s="1" t="s">
        <v>444</v>
      </c>
      <c r="B91" s="1" t="s">
        <v>13</v>
      </c>
      <c r="C91" s="4" t="s">
        <v>449</v>
      </c>
      <c r="D91" s="1" t="s">
        <v>450</v>
      </c>
      <c r="E91" s="1" t="s">
        <v>451</v>
      </c>
      <c r="F91" s="4" t="s">
        <v>17</v>
      </c>
      <c r="G91" s="1" t="s">
        <v>18</v>
      </c>
      <c r="H91" s="1" t="s">
        <v>19</v>
      </c>
      <c r="I91" s="1" t="s">
        <v>20</v>
      </c>
      <c r="J91" s="1" t="s">
        <v>452</v>
      </c>
      <c r="K91" s="1" t="s">
        <v>22</v>
      </c>
      <c r="L91" s="1" t="str">
        <f>HYPERLINK("https://files.afu.se/Downloads/Transcripts/Society%20for%20Scientific%20Exploration%20(SSE)/2020 01 08 - Society for Scientific Exploration - Wagner Alegretti   Detecting and Understanding Bioenergy_IP7lkB98Lj8 - transcript (automated).pdf","Transcript Link")</f>
        <v>Transcript Link</v>
      </c>
      <c r="M91" s="2" t="str">
        <f>HYPERLINK("https://files.afu.se/Downloads/Transcripts/Society%20for%20Scientific%20Exploration%20(SSE)/2020 01 08 - Society for Scientific Exploration - Wagner Alegretti   Detecting and Understanding Bioenergy_IP7lkB98Lj8 - transcript (automated).pdf","Transcript Link")</f>
        <v>Transcript Link</v>
      </c>
    </row>
    <row r="92" ht="409.5" spans="1:13">
      <c r="A92" s="1" t="s">
        <v>444</v>
      </c>
      <c r="B92" s="1" t="s">
        <v>13</v>
      </c>
      <c r="C92" s="4" t="s">
        <v>453</v>
      </c>
      <c r="D92" s="1" t="s">
        <v>454</v>
      </c>
      <c r="E92" s="1" t="s">
        <v>455</v>
      </c>
      <c r="F92" s="4" t="s">
        <v>17</v>
      </c>
      <c r="G92" s="1" t="s">
        <v>18</v>
      </c>
      <c r="H92" s="1" t="s">
        <v>19</v>
      </c>
      <c r="I92" s="1" t="s">
        <v>20</v>
      </c>
      <c r="J92" s="1" t="s">
        <v>456</v>
      </c>
      <c r="K92" s="1" t="s">
        <v>22</v>
      </c>
      <c r="L92" s="1">
        <v>0</v>
      </c>
      <c r="M92" s="2">
        <v>0</v>
      </c>
    </row>
    <row r="93" ht="315" spans="1:13">
      <c r="A93" s="1" t="s">
        <v>457</v>
      </c>
      <c r="B93" s="1" t="s">
        <v>13</v>
      </c>
      <c r="C93" s="4" t="s">
        <v>458</v>
      </c>
      <c r="D93" s="1" t="s">
        <v>459</v>
      </c>
      <c r="E93" s="1" t="s">
        <v>460</v>
      </c>
      <c r="F93" s="4" t="s">
        <v>17</v>
      </c>
      <c r="G93" s="1" t="s">
        <v>18</v>
      </c>
      <c r="H93" s="1" t="s">
        <v>19</v>
      </c>
      <c r="I93" s="1" t="s">
        <v>20</v>
      </c>
      <c r="J93" s="1" t="s">
        <v>461</v>
      </c>
      <c r="K93" s="1" t="s">
        <v>22</v>
      </c>
      <c r="L93" s="1" t="str">
        <f>HYPERLINK("https://files.afu.se/Downloads/Transcripts/Society%20for%20Scientific%20Exploration%20(SSE)/2019 12 30 - Society for Scientific Exploration - Digging into Conscilience_YdgvnRMlOM4 - transcript (automated).pdf","Transcript Link")</f>
        <v>Transcript Link</v>
      </c>
      <c r="M93" s="2" t="str">
        <f>HYPERLINK("https://files.afu.se/Downloads/Transcripts/Society%20for%20Scientific%20Exploration%20(SSE)/2019 12 30 - Society for Scientific Exploration - Digging into Conscilience_YdgvnRMlOM4 - transcript (automated).pdf","Transcript Link")</f>
        <v>Transcript Link</v>
      </c>
    </row>
    <row r="94" ht="409.5" spans="1:13">
      <c r="A94" s="1" t="s">
        <v>462</v>
      </c>
      <c r="B94" s="1" t="s">
        <v>13</v>
      </c>
      <c r="C94" s="4" t="s">
        <v>463</v>
      </c>
      <c r="D94" s="1" t="s">
        <v>464</v>
      </c>
      <c r="E94" s="1" t="s">
        <v>465</v>
      </c>
      <c r="F94" s="4" t="s">
        <v>17</v>
      </c>
      <c r="G94" s="1" t="s">
        <v>18</v>
      </c>
      <c r="H94" s="1" t="s">
        <v>19</v>
      </c>
      <c r="I94" s="1" t="s">
        <v>20</v>
      </c>
      <c r="J94" s="1" t="s">
        <v>466</v>
      </c>
      <c r="K94" s="1" t="s">
        <v>22</v>
      </c>
      <c r="L94" s="1" t="str">
        <f>HYPERLINK("https://files.afu.se/Downloads/Transcripts/Society%20for%20Scientific%20Exploration%20(SSE)/2019 12 29 - Society for Scientific Exploration - John Valentino   Consilience in Mind-Matter Interaction(s)_DSDAhl4M8ZQ - transcript (automated).pdf","Transcript Link")</f>
        <v>Transcript Link</v>
      </c>
      <c r="M94" s="2" t="str">
        <f>HYPERLINK("https://files.afu.se/Downloads/Transcripts/Society%20for%20Scientific%20Exploration%20(SSE)/2019 12 29 - Society for Scientific Exploration - John Valentino   Consilience in Mind-Matter Interaction(s)_DSDAhl4M8ZQ - transcript (automated).pdf","Transcript Link")</f>
        <v>Transcript Link</v>
      </c>
    </row>
    <row r="95" ht="409.5" spans="1:13">
      <c r="A95" s="1" t="s">
        <v>467</v>
      </c>
      <c r="B95" s="1" t="s">
        <v>13</v>
      </c>
      <c r="C95" s="4" t="s">
        <v>468</v>
      </c>
      <c r="D95" s="1" t="s">
        <v>469</v>
      </c>
      <c r="E95" s="1" t="s">
        <v>470</v>
      </c>
      <c r="F95" s="4" t="s">
        <v>17</v>
      </c>
      <c r="G95" s="1" t="s">
        <v>18</v>
      </c>
      <c r="H95" s="1" t="s">
        <v>19</v>
      </c>
      <c r="I95" s="1" t="s">
        <v>20</v>
      </c>
      <c r="J95" s="1" t="s">
        <v>471</v>
      </c>
      <c r="K95" s="1" t="s">
        <v>22</v>
      </c>
      <c r="L95" s="1" t="str">
        <f>HYPERLINK("https://files.afu.se/Downloads/Transcripts/Society%20for%20Scientific%20Exploration%20(SSE)/2019 12 28 - Society for Scientific Exploration - Bob Wood   The Secret Relations Between UFOs and Consciousness_Efj47psaaB8 - transcript (automated).pdf","Transcript Link")</f>
        <v>Transcript Link</v>
      </c>
      <c r="M95" s="2" t="str">
        <f>HYPERLINK("https://files.afu.se/Downloads/Transcripts/Society%20for%20Scientific%20Exploration%20(SSE)/2019 12 28 - Society for Scientific Exploration - Bob Wood   The Secret Relations Between UFOs and Consciousness_Efj47psaaB8 - transcript (automated).pdf","Transcript Link")</f>
        <v>Transcript Link</v>
      </c>
    </row>
    <row r="96" ht="409.5" spans="1:13">
      <c r="A96" s="1" t="s">
        <v>472</v>
      </c>
      <c r="B96" s="1" t="s">
        <v>13</v>
      </c>
      <c r="C96" s="4" t="s">
        <v>473</v>
      </c>
      <c r="D96" s="1" t="s">
        <v>474</v>
      </c>
      <c r="E96" s="1" t="s">
        <v>475</v>
      </c>
      <c r="F96" s="4" t="s">
        <v>17</v>
      </c>
      <c r="G96" s="1" t="s">
        <v>18</v>
      </c>
      <c r="H96" s="1" t="s">
        <v>19</v>
      </c>
      <c r="I96" s="1" t="s">
        <v>20</v>
      </c>
      <c r="J96" s="1" t="s">
        <v>476</v>
      </c>
      <c r="K96" s="1" t="s">
        <v>22</v>
      </c>
      <c r="L96" s="1">
        <v>0</v>
      </c>
      <c r="M96" s="2">
        <v>0</v>
      </c>
    </row>
    <row r="97" ht="409.5" spans="1:13">
      <c r="A97" s="1" t="s">
        <v>477</v>
      </c>
      <c r="B97" s="1" t="s">
        <v>13</v>
      </c>
      <c r="C97" s="4" t="s">
        <v>478</v>
      </c>
      <c r="D97" s="1" t="s">
        <v>479</v>
      </c>
      <c r="E97" s="1" t="s">
        <v>480</v>
      </c>
      <c r="F97" s="4" t="s">
        <v>17</v>
      </c>
      <c r="G97" s="1" t="s">
        <v>18</v>
      </c>
      <c r="H97" s="1" t="s">
        <v>19</v>
      </c>
      <c r="I97" s="1" t="s">
        <v>20</v>
      </c>
      <c r="J97" s="1" t="s">
        <v>481</v>
      </c>
      <c r="K97" s="1" t="s">
        <v>22</v>
      </c>
      <c r="L97" s="1" t="str">
        <f>HYPERLINK("https://files.afu.se/Downloads/Transcripts/Society%20for%20Scientific%20Exploration%20(SSE)/2019 12 23 - Society for Scientific Exploration - Kenny Arnette   Death and the Great Consilience_BZ4S4IoYJUM - transcript (automated).pdf","Transcript Link")</f>
        <v>Transcript Link</v>
      </c>
      <c r="M97" s="2" t="str">
        <f>HYPERLINK("https://files.afu.se/Downloads/Transcripts/Society%20for%20Scientific%20Exploration%20(SSE)/2019 12 23 - Society for Scientific Exploration - Kenny Arnette   Death and the Great Consilience_BZ4S4IoYJUM - transcript (automated).pdf","Transcript Link")</f>
        <v>Transcript Link</v>
      </c>
    </row>
    <row r="98" ht="409.5" spans="1:13">
      <c r="A98" s="1" t="s">
        <v>482</v>
      </c>
      <c r="B98" s="1" t="s">
        <v>13</v>
      </c>
      <c r="C98" s="4" t="s">
        <v>483</v>
      </c>
      <c r="D98" s="1" t="s">
        <v>484</v>
      </c>
      <c r="E98" s="1" t="s">
        <v>485</v>
      </c>
      <c r="F98" s="4" t="s">
        <v>17</v>
      </c>
      <c r="G98" s="1" t="s">
        <v>18</v>
      </c>
      <c r="H98" s="1" t="s">
        <v>19</v>
      </c>
      <c r="I98" s="1" t="s">
        <v>20</v>
      </c>
      <c r="J98" s="1" t="s">
        <v>486</v>
      </c>
      <c r="K98" s="1" t="s">
        <v>22</v>
      </c>
      <c r="L98" s="1" t="str">
        <f>HYPERLINK("https://files.afu.se/Downloads/Transcripts/Society%20for%20Scientific%20Exploration%20(SSE)/2019 12 22 - Society for Scientific Exploration - Bill Bengston   Is There any Energy in “Energy Healing” _ci3cW3WLSWM - transcript (automated).pdf","Transcript Link")</f>
        <v>Transcript Link</v>
      </c>
      <c r="M98" s="2" t="str">
        <f>HYPERLINK("https://files.afu.se/Downloads/Transcripts/Society%20for%20Scientific%20Exploration%20(SSE)/2019 12 22 - Society for Scientific Exploration - Bill Bengston   Is There any Energy in “Energy Healing” _ci3cW3WLSWM - transcript (automated).pdf","Transcript Link")</f>
        <v>Transcript Link</v>
      </c>
    </row>
    <row r="99" ht="409.5" spans="1:13">
      <c r="A99" s="1" t="s">
        <v>487</v>
      </c>
      <c r="B99" s="1" t="s">
        <v>13</v>
      </c>
      <c r="C99" s="4" t="s">
        <v>488</v>
      </c>
      <c r="D99" s="1" t="s">
        <v>489</v>
      </c>
      <c r="E99" s="1" t="s">
        <v>490</v>
      </c>
      <c r="F99" s="4" t="s">
        <v>17</v>
      </c>
      <c r="G99" s="1" t="s">
        <v>18</v>
      </c>
      <c r="H99" s="1" t="s">
        <v>19</v>
      </c>
      <c r="I99" s="1" t="s">
        <v>20</v>
      </c>
      <c r="J99" s="1" t="s">
        <v>491</v>
      </c>
      <c r="K99" s="1" t="s">
        <v>22</v>
      </c>
      <c r="L99" s="1" t="str">
        <f>HYPERLINK("https://files.afu.se/Downloads/Transcripts/Society%20for%20Scientific%20Exploration%20(SSE)/2019 12 19 - Society for Scientific Exploration - York Dobyns   Anomalous Consilience_rw1IpLOMf58 - transcript (automated).pdf","Transcript Link")</f>
        <v>Transcript Link</v>
      </c>
      <c r="M99" s="2" t="str">
        <f>HYPERLINK("https://files.afu.se/Downloads/Transcripts/Society%20for%20Scientific%20Exploration%20(SSE)/2019 12 19 - Society for Scientific Exploration - York Dobyns   Anomalous Consilience_rw1IpLOMf58 - transcript (automated).pdf","Transcript Link")</f>
        <v>Transcript Link</v>
      </c>
    </row>
    <row r="100" ht="409.5" spans="1:13">
      <c r="A100" s="1" t="s">
        <v>487</v>
      </c>
      <c r="B100" s="1" t="s">
        <v>13</v>
      </c>
      <c r="C100" s="4" t="s">
        <v>492</v>
      </c>
      <c r="D100" s="1" t="s">
        <v>493</v>
      </c>
      <c r="E100" s="1" t="s">
        <v>494</v>
      </c>
      <c r="F100" s="4" t="s">
        <v>17</v>
      </c>
      <c r="G100" s="1" t="s">
        <v>18</v>
      </c>
      <c r="H100" s="1" t="s">
        <v>19</v>
      </c>
      <c r="I100" s="1" t="s">
        <v>20</v>
      </c>
      <c r="J100" s="1" t="s">
        <v>495</v>
      </c>
      <c r="K100" s="1" t="s">
        <v>22</v>
      </c>
      <c r="L100" s="1" t="str">
        <f>HYPERLINK("https://files.afu.se/Downloads/Transcripts/Society%20for%20Scientific%20Exploration%20(SSE)/2019 12 19 - Society for Scientific Exploration - Paul Smith   What Makes “Scientific” Evidence Scientific _a_hbqC2yzIo - transcript (automated).pdf","Transcript Link")</f>
        <v>Transcript Link</v>
      </c>
      <c r="M100" s="2" t="str">
        <f>HYPERLINK("https://files.afu.se/Downloads/Transcripts/Society%20for%20Scientific%20Exploration%20(SSE)/2019 12 19 - Society for Scientific Exploration - Paul Smith   What Makes “Scientific” Evidence Scientific _a_hbqC2yzIo - transcript (automated).pdf","Transcript Link")</f>
        <v>Transcript Link</v>
      </c>
    </row>
    <row r="101" ht="409.5" spans="1:13">
      <c r="A101" s="1" t="s">
        <v>496</v>
      </c>
      <c r="B101" s="1" t="s">
        <v>13</v>
      </c>
      <c r="C101" s="4" t="s">
        <v>497</v>
      </c>
      <c r="D101" s="1" t="s">
        <v>498</v>
      </c>
      <c r="E101" s="1" t="s">
        <v>499</v>
      </c>
      <c r="F101" s="4" t="s">
        <v>17</v>
      </c>
      <c r="G101" s="1" t="s">
        <v>18</v>
      </c>
      <c r="H101" s="1" t="s">
        <v>19</v>
      </c>
      <c r="I101" s="1" t="s">
        <v>20</v>
      </c>
      <c r="J101" s="1" t="s">
        <v>500</v>
      </c>
      <c r="K101" s="1" t="s">
        <v>22</v>
      </c>
      <c r="L101" s="1">
        <v>0</v>
      </c>
      <c r="M101" s="2">
        <v>0</v>
      </c>
    </row>
    <row r="102" ht="409.5" spans="1:13">
      <c r="A102" s="1" t="s">
        <v>496</v>
      </c>
      <c r="B102" s="1" t="s">
        <v>13</v>
      </c>
      <c r="C102" s="4" t="s">
        <v>501</v>
      </c>
      <c r="D102" s="1" t="s">
        <v>502</v>
      </c>
      <c r="E102" s="1" t="s">
        <v>503</v>
      </c>
      <c r="F102" s="4" t="s">
        <v>17</v>
      </c>
      <c r="G102" s="1" t="s">
        <v>18</v>
      </c>
      <c r="H102" s="1" t="s">
        <v>19</v>
      </c>
      <c r="I102" s="1" t="s">
        <v>20</v>
      </c>
      <c r="J102" s="1" t="s">
        <v>504</v>
      </c>
      <c r="K102" s="1" t="s">
        <v>22</v>
      </c>
      <c r="L102" s="1">
        <v>0</v>
      </c>
      <c r="M102" s="2">
        <v>0</v>
      </c>
    </row>
    <row r="103" ht="409.5" spans="1:13">
      <c r="A103" s="1" t="s">
        <v>505</v>
      </c>
      <c r="B103" s="1" t="s">
        <v>13</v>
      </c>
      <c r="C103" s="4" t="s">
        <v>506</v>
      </c>
      <c r="D103" s="1" t="s">
        <v>507</v>
      </c>
      <c r="E103" s="1" t="s">
        <v>508</v>
      </c>
      <c r="F103" s="4" t="s">
        <v>17</v>
      </c>
      <c r="G103" s="1" t="s">
        <v>18</v>
      </c>
      <c r="H103" s="1" t="s">
        <v>19</v>
      </c>
      <c r="I103" s="1" t="s">
        <v>20</v>
      </c>
      <c r="J103" s="1" t="s">
        <v>509</v>
      </c>
      <c r="K103" s="1" t="s">
        <v>22</v>
      </c>
      <c r="L103" s="1" t="str">
        <f>HYPERLINK("https://files.afu.se/Downloads/Transcripts/Society%20for%20Scientific%20Exploration%20(SSE)/2019 12 17 - Society for Scientific Exploration - Larry Dossey   Consilience  The Problem_0VY4Anl0jtQ - transcript (automated).pdf","Transcript Link")</f>
        <v>Transcript Link</v>
      </c>
      <c r="M103" s="2" t="str">
        <f>HYPERLINK("https://files.afu.se/Downloads/Transcripts/Society%20for%20Scientific%20Exploration%20(SSE)/2019 12 17 - Society for Scientific Exploration - Larry Dossey   Consilience  The Problem_0VY4Anl0jtQ - transcript (automated).pdf","Transcript Link")</f>
        <v>Transcript Link</v>
      </c>
    </row>
    <row r="104" ht="409.5" spans="1:13">
      <c r="A104" s="1" t="s">
        <v>510</v>
      </c>
      <c r="B104" s="1" t="s">
        <v>13</v>
      </c>
      <c r="C104" s="4" t="s">
        <v>511</v>
      </c>
      <c r="D104" s="1" t="s">
        <v>512</v>
      </c>
      <c r="E104" s="1" t="s">
        <v>513</v>
      </c>
      <c r="F104" s="4" t="s">
        <v>17</v>
      </c>
      <c r="G104" s="1" t="s">
        <v>18</v>
      </c>
      <c r="H104" s="1" t="s">
        <v>19</v>
      </c>
      <c r="I104" s="1" t="s">
        <v>20</v>
      </c>
      <c r="J104" s="1" t="s">
        <v>514</v>
      </c>
      <c r="K104" s="1" t="s">
        <v>22</v>
      </c>
      <c r="L104" s="1" t="str">
        <f>HYPERLINK("https://files.afu.se/Downloads/Transcripts/Society%20for%20Scientific%20Exploration%20(SSE)/2019 11 21 - Society for Scientific Exploration - NAET's and Autism   Yolanda Ferreras Garza_fs9kysuhdU4 - transcript (automated).pdf","Transcript Link")</f>
        <v>Transcript Link</v>
      </c>
      <c r="M104" s="2" t="str">
        <f>HYPERLINK("https://files.afu.se/Downloads/Transcripts/Society%20for%20Scientific%20Exploration%20(SSE)/2019 11 21 - Society for Scientific Exploration - NAET's and Autism   Yolanda Ferreras Garza_fs9kysuhdU4 - transcript (automated).pdf","Transcript Link")</f>
        <v>Transcript Link</v>
      </c>
    </row>
    <row r="105" ht="409.5" spans="1:13">
      <c r="A105" s="1" t="s">
        <v>510</v>
      </c>
      <c r="B105" s="1" t="s">
        <v>13</v>
      </c>
      <c r="C105" s="4" t="s">
        <v>515</v>
      </c>
      <c r="D105" s="1" t="s">
        <v>516</v>
      </c>
      <c r="E105" s="1" t="s">
        <v>517</v>
      </c>
      <c r="F105" s="4" t="s">
        <v>17</v>
      </c>
      <c r="G105" s="1" t="s">
        <v>18</v>
      </c>
      <c r="H105" s="1" t="s">
        <v>19</v>
      </c>
      <c r="I105" s="1" t="s">
        <v>20</v>
      </c>
      <c r="J105" s="1" t="s">
        <v>518</v>
      </c>
      <c r="K105" s="1" t="s">
        <v>22</v>
      </c>
      <c r="L105" s="1" t="str">
        <f>HYPERLINK("https://files.afu.se/Downloads/Transcripts/Society%20for%20Scientific%20Exploration%20(SSE)/2019 11 21 - Society for Scientific Exploration - Restrictive Worldviews and Biomedical Science   Mike Denny_j4xP1Q0dbDI - transcript (automated).pdf","Transcript Link")</f>
        <v>Transcript Link</v>
      </c>
      <c r="M105" s="2" t="str">
        <f>HYPERLINK("https://files.afu.se/Downloads/Transcripts/Society%20for%20Scientific%20Exploration%20(SSE)/2019 11 21 - Society for Scientific Exploration - Restrictive Worldviews and Biomedical Science   Mike Denny_j4xP1Q0dbDI - transcript (automated).pdf","Transcript Link")</f>
        <v>Transcript Link</v>
      </c>
    </row>
    <row r="106" ht="409.5" spans="1:13">
      <c r="A106" s="1" t="s">
        <v>510</v>
      </c>
      <c r="B106" s="1" t="s">
        <v>13</v>
      </c>
      <c r="C106" s="4" t="s">
        <v>519</v>
      </c>
      <c r="D106" s="1" t="s">
        <v>520</v>
      </c>
      <c r="E106" s="1" t="s">
        <v>521</v>
      </c>
      <c r="F106" s="4" t="s">
        <v>17</v>
      </c>
      <c r="G106" s="1" t="s">
        <v>18</v>
      </c>
      <c r="H106" s="1" t="s">
        <v>19</v>
      </c>
      <c r="I106" s="1" t="s">
        <v>20</v>
      </c>
      <c r="J106" s="1" t="s">
        <v>522</v>
      </c>
      <c r="K106" s="1" t="s">
        <v>22</v>
      </c>
      <c r="L106" s="1">
        <v>0</v>
      </c>
      <c r="M106" s="2">
        <v>0</v>
      </c>
    </row>
    <row r="107" ht="409.5" spans="1:13">
      <c r="A107" s="1" t="s">
        <v>510</v>
      </c>
      <c r="B107" s="1" t="s">
        <v>13</v>
      </c>
      <c r="C107" s="4" t="s">
        <v>523</v>
      </c>
      <c r="D107" s="1" t="s">
        <v>524</v>
      </c>
      <c r="E107" s="1" t="s">
        <v>525</v>
      </c>
      <c r="F107" s="4" t="s">
        <v>17</v>
      </c>
      <c r="G107" s="1" t="s">
        <v>18</v>
      </c>
      <c r="H107" s="1" t="s">
        <v>19</v>
      </c>
      <c r="I107" s="1" t="s">
        <v>20</v>
      </c>
      <c r="J107" s="1" t="s">
        <v>526</v>
      </c>
      <c r="K107" s="1" t="s">
        <v>22</v>
      </c>
      <c r="L107" s="1" t="str">
        <f>HYPERLINK("https://files.afu.se/Downloads/Transcripts/Society%20for%20Scientific%20Exploration%20(SSE)/2019 11 21 - Society for Scientific Exploration - Chemical Biology in Radionics and Healing   Carl G. Medwedeff_bP3-uHQ50vs - transcript (automated).pdf","Transcript Link")</f>
        <v>Transcript Link</v>
      </c>
      <c r="M107" s="2" t="str">
        <f>HYPERLINK("https://files.afu.se/Downloads/Transcripts/Society%20for%20Scientific%20Exploration%20(SSE)/2019 11 21 - Society for Scientific Exploration - Chemical Biology in Radionics and Healing   Carl G. Medwedeff_bP3-uHQ50vs - transcript (automated).pdf","Transcript Link")</f>
        <v>Transcript Link</v>
      </c>
    </row>
    <row r="108" ht="409.5" spans="1:13">
      <c r="A108" s="1" t="s">
        <v>510</v>
      </c>
      <c r="B108" s="1" t="s">
        <v>13</v>
      </c>
      <c r="C108" s="4" t="s">
        <v>527</v>
      </c>
      <c r="D108" s="1" t="s">
        <v>528</v>
      </c>
      <c r="E108" s="1" t="s">
        <v>529</v>
      </c>
      <c r="F108" s="4" t="s">
        <v>17</v>
      </c>
      <c r="G108" s="1" t="s">
        <v>18</v>
      </c>
      <c r="H108" s="1" t="s">
        <v>19</v>
      </c>
      <c r="I108" s="1" t="s">
        <v>20</v>
      </c>
      <c r="J108" s="1" t="s">
        <v>530</v>
      </c>
      <c r="K108" s="1" t="s">
        <v>22</v>
      </c>
      <c r="L108" s="1" t="str">
        <f>HYPERLINK("https://files.afu.se/Downloads/Transcripts/Society%20for%20Scientific%20Exploration%20(SSE)/2019 11 21 - Society for Scientific Exploration - Antibacterial Clays   Dennis D. Eberl_gHtn8ND0DN4 - transcript (automated).pdf","Transcript Link")</f>
        <v>Transcript Link</v>
      </c>
      <c r="M108" s="2" t="str">
        <f>HYPERLINK("https://files.afu.se/Downloads/Transcripts/Society%20for%20Scientific%20Exploration%20(SSE)/2019 11 21 - Society for Scientific Exploration - Antibacterial Clays   Dennis D. Eberl_gHtn8ND0DN4 - transcript (automated).pdf","Transcript Link")</f>
        <v>Transcript Link</v>
      </c>
    </row>
    <row r="109" ht="409.5" spans="1:13">
      <c r="A109" s="1" t="s">
        <v>510</v>
      </c>
      <c r="B109" s="1" t="s">
        <v>13</v>
      </c>
      <c r="C109" s="4" t="s">
        <v>531</v>
      </c>
      <c r="D109" s="1" t="s">
        <v>532</v>
      </c>
      <c r="E109" s="1" t="s">
        <v>533</v>
      </c>
      <c r="F109" s="4" t="s">
        <v>17</v>
      </c>
      <c r="G109" s="1" t="s">
        <v>18</v>
      </c>
      <c r="H109" s="1" t="s">
        <v>19</v>
      </c>
      <c r="I109" s="1" t="s">
        <v>20</v>
      </c>
      <c r="J109" s="1" t="s">
        <v>534</v>
      </c>
      <c r="K109" s="1" t="s">
        <v>22</v>
      </c>
      <c r="L109" s="1" t="str">
        <f>HYPERLINK("https://files.afu.se/Downloads/Transcripts/Society%20for%20Scientific%20Exploration%20(SSE)/2019 11 21 - Society for Scientific Exploration - A Novel Medical Treatment for Traumatic Brain Injury   John McMichael_B7fzf2fYx9w - transcript (automated).pdf","Transcript Link")</f>
        <v>Transcript Link</v>
      </c>
      <c r="M109" s="2" t="str">
        <f>HYPERLINK("https://files.afu.se/Downloads/Transcripts/Society%20for%20Scientific%20Exploration%20(SSE)/2019 11 21 - Society for Scientific Exploration - A Novel Medical Treatment for Traumatic Brain Injury   John McMichael_B7fzf2fYx9w - transcript (automated).pdf","Transcript Link")</f>
        <v>Transcript Link</v>
      </c>
    </row>
    <row r="110" ht="409.5" spans="1:13">
      <c r="A110" s="1" t="s">
        <v>510</v>
      </c>
      <c r="B110" s="1" t="s">
        <v>13</v>
      </c>
      <c r="C110" s="4" t="s">
        <v>535</v>
      </c>
      <c r="D110" s="1" t="s">
        <v>536</v>
      </c>
      <c r="E110" s="1" t="s">
        <v>537</v>
      </c>
      <c r="F110" s="4" t="s">
        <v>17</v>
      </c>
      <c r="G110" s="1" t="s">
        <v>18</v>
      </c>
      <c r="H110" s="1" t="s">
        <v>19</v>
      </c>
      <c r="I110" s="1" t="s">
        <v>20</v>
      </c>
      <c r="J110" s="1" t="s">
        <v>538</v>
      </c>
      <c r="K110" s="1" t="s">
        <v>22</v>
      </c>
      <c r="L110" s="1" t="str">
        <f>HYPERLINK("https://files.afu.se/Downloads/Transcripts/Society%20for%20Scientific%20Exploration%20(SSE)/2019 11 21 - Society for Scientific Exploration - Traumatic Brain Injury Is a Reversible Disease   John McMichael_ObEJ3gmpMvs - transcript (automated).pdf","Transcript Link")</f>
        <v>Transcript Link</v>
      </c>
      <c r="M110" s="2" t="str">
        <f>HYPERLINK("https://files.afu.se/Downloads/Transcripts/Society%20for%20Scientific%20Exploration%20(SSE)/2019 11 21 - Society for Scientific Exploration - Traumatic Brain Injury Is a Reversible Disease   John McMichael_ObEJ3gmpMvs - transcript (automated).pdf","Transcript Link")</f>
        <v>Transcript Link</v>
      </c>
    </row>
    <row r="111" ht="409.5" spans="1:13">
      <c r="A111" s="1" t="s">
        <v>510</v>
      </c>
      <c r="B111" s="1" t="s">
        <v>13</v>
      </c>
      <c r="C111" s="4" t="s">
        <v>539</v>
      </c>
      <c r="D111" s="1" t="s">
        <v>540</v>
      </c>
      <c r="E111" s="1" t="s">
        <v>541</v>
      </c>
      <c r="F111" s="4" t="s">
        <v>17</v>
      </c>
      <c r="G111" s="1" t="s">
        <v>18</v>
      </c>
      <c r="H111" s="1" t="s">
        <v>19</v>
      </c>
      <c r="I111" s="1" t="s">
        <v>20</v>
      </c>
      <c r="J111" s="1" t="s">
        <v>542</v>
      </c>
      <c r="K111" s="1" t="s">
        <v>22</v>
      </c>
      <c r="L111" s="1" t="str">
        <f>HYPERLINK("https://files.afu.se/Downloads/Transcripts/Society%20for%20Scientific%20Exploration%20(SSE)/2019 11 21 - Society for Scientific Exploration - Hormesis + Toxin = Therapy   John McMichael_4d-XOCSGdSw - transcript (automated).pdf","Transcript Link")</f>
        <v>Transcript Link</v>
      </c>
      <c r="M111" s="2" t="str">
        <f>HYPERLINK("https://files.afu.se/Downloads/Transcripts/Society%20for%20Scientific%20Exploration%20(SSE)/2019 11 21 - Society for Scientific Exploration - Hormesis + Toxin = Therapy   John McMichael_4d-XOCSGdSw - transcript (automated).pdf","Transcript Link")</f>
        <v>Transcript Link</v>
      </c>
    </row>
    <row r="112" ht="409.5" spans="1:13">
      <c r="A112" s="1" t="s">
        <v>510</v>
      </c>
      <c r="B112" s="1" t="s">
        <v>13</v>
      </c>
      <c r="C112" s="4" t="s">
        <v>543</v>
      </c>
      <c r="D112" s="1" t="s">
        <v>544</v>
      </c>
      <c r="E112" s="1" t="s">
        <v>545</v>
      </c>
      <c r="F112" s="4" t="s">
        <v>17</v>
      </c>
      <c r="G112" s="1" t="s">
        <v>18</v>
      </c>
      <c r="H112" s="1" t="s">
        <v>19</v>
      </c>
      <c r="I112" s="1" t="s">
        <v>20</v>
      </c>
      <c r="J112" s="1" t="s">
        <v>546</v>
      </c>
      <c r="K112" s="1" t="s">
        <v>22</v>
      </c>
      <c r="L112" s="1">
        <v>0</v>
      </c>
      <c r="M112" s="2">
        <v>0</v>
      </c>
    </row>
    <row r="113" ht="375" spans="1:13">
      <c r="A113" s="1" t="s">
        <v>510</v>
      </c>
      <c r="B113" s="1" t="s">
        <v>13</v>
      </c>
      <c r="C113" s="4" t="s">
        <v>547</v>
      </c>
      <c r="D113" s="1" t="s">
        <v>548</v>
      </c>
      <c r="E113" s="1" t="s">
        <v>549</v>
      </c>
      <c r="F113" s="4" t="s">
        <v>17</v>
      </c>
      <c r="G113" s="1" t="s">
        <v>18</v>
      </c>
      <c r="H113" s="1" t="s">
        <v>19</v>
      </c>
      <c r="I113" s="1" t="s">
        <v>20</v>
      </c>
      <c r="J113" s="1" t="s">
        <v>550</v>
      </c>
      <c r="K113" s="1" t="s">
        <v>22</v>
      </c>
      <c r="L113" s="1" t="str">
        <f>HYPERLINK("https://files.afu.se/Downloads/Transcripts/Society%20for%20Scientific%20Exploration%20(SSE)/2019 11 21 - Society for Scientific Exploration - Panel Discussion - Health in the 21st Century   SSE meeting_lzEdVBPYtQs - transcript (automated).pdf","Transcript Link")</f>
        <v>Transcript Link</v>
      </c>
      <c r="M113" s="2" t="str">
        <f>HYPERLINK("https://files.afu.se/Downloads/Transcripts/Society%20for%20Scientific%20Exploration%20(SSE)/2019 11 21 - Society for Scientific Exploration - Panel Discussion - Health in the 21st Century   SSE meeting_lzEdVBPYtQs - transcript (automated).pdf","Transcript Link")</f>
        <v>Transcript Link</v>
      </c>
    </row>
    <row r="114" ht="409.5" spans="1:13">
      <c r="A114" s="1" t="s">
        <v>510</v>
      </c>
      <c r="B114" s="1" t="s">
        <v>13</v>
      </c>
      <c r="C114" s="4" t="s">
        <v>551</v>
      </c>
      <c r="D114" s="1" t="s">
        <v>552</v>
      </c>
      <c r="E114" s="1" t="s">
        <v>553</v>
      </c>
      <c r="F114" s="4" t="s">
        <v>17</v>
      </c>
      <c r="G114" s="1" t="s">
        <v>18</v>
      </c>
      <c r="H114" s="1" t="s">
        <v>19</v>
      </c>
      <c r="I114" s="1" t="s">
        <v>20</v>
      </c>
      <c r="J114" s="1" t="s">
        <v>554</v>
      </c>
      <c r="K114" s="1" t="s">
        <v>22</v>
      </c>
      <c r="L114" s="1" t="str">
        <f>HYPERLINK("https://files.afu.se/Downloads/Transcripts/Society%20for%20Scientific%20Exploration%20(SSE)/2019 11 21 - Society for Scientific Exploration - Mirror-gazing and Psi   John Kruth_GdO-Chf9b28 - transcript (automated).pdf","Transcript Link")</f>
        <v>Transcript Link</v>
      </c>
      <c r="M114" s="2" t="str">
        <f>HYPERLINK("https://files.afu.se/Downloads/Transcripts/Society%20for%20Scientific%20Exploration%20(SSE)/2019 11 21 - Society for Scientific Exploration - Mirror-gazing and Psi   John Kruth_GdO-Chf9b28 - transcript (automated).pdf","Transcript Link")</f>
        <v>Transcript Link</v>
      </c>
    </row>
    <row r="115" ht="409.5" spans="1:13">
      <c r="A115" s="1" t="s">
        <v>510</v>
      </c>
      <c r="B115" s="1" t="s">
        <v>13</v>
      </c>
      <c r="C115" s="4" t="s">
        <v>555</v>
      </c>
      <c r="D115" s="1" t="s">
        <v>556</v>
      </c>
      <c r="E115" s="1" t="s">
        <v>557</v>
      </c>
      <c r="F115" s="4" t="s">
        <v>17</v>
      </c>
      <c r="G115" s="1" t="s">
        <v>18</v>
      </c>
      <c r="H115" s="1" t="s">
        <v>19</v>
      </c>
      <c r="I115" s="1" t="s">
        <v>20</v>
      </c>
      <c r="J115" s="1" t="s">
        <v>558</v>
      </c>
      <c r="K115" s="1" t="s">
        <v>22</v>
      </c>
      <c r="L115" s="1" t="str">
        <f>HYPERLINK("https://files.afu.se/Downloads/Transcripts/Society%20for%20Scientific%20Exploration%20(SSE)/2019 11 21 - Society for Scientific Exploration - Psi Perception  A Range of Connections   Dale Graff_ZA2cSRRqAVI - transcript (automated).pdf","Transcript Link")</f>
        <v>Transcript Link</v>
      </c>
      <c r="M115" s="2" t="str">
        <f>HYPERLINK("https://files.afu.se/Downloads/Transcripts/Society%20for%20Scientific%20Exploration%20(SSE)/2019 11 21 - Society for Scientific Exploration - Psi Perception  A Range of Connections   Dale Graff_ZA2cSRRqAVI - transcript (automated).pdf","Transcript Link")</f>
        <v>Transcript Link</v>
      </c>
    </row>
    <row r="116" ht="409.5" spans="1:13">
      <c r="A116" s="1" t="s">
        <v>510</v>
      </c>
      <c r="B116" s="1" t="s">
        <v>13</v>
      </c>
      <c r="C116" s="4" t="s">
        <v>559</v>
      </c>
      <c r="D116" s="1" t="s">
        <v>560</v>
      </c>
      <c r="E116" s="1" t="s">
        <v>561</v>
      </c>
      <c r="F116" s="4" t="s">
        <v>17</v>
      </c>
      <c r="G116" s="1" t="s">
        <v>18</v>
      </c>
      <c r="H116" s="1" t="s">
        <v>19</v>
      </c>
      <c r="I116" s="1" t="s">
        <v>20</v>
      </c>
      <c r="J116" s="1" t="s">
        <v>562</v>
      </c>
      <c r="K116" s="1" t="s">
        <v>22</v>
      </c>
      <c r="L116" s="1" t="str">
        <f>HYPERLINK("https://files.afu.se/Downloads/Transcripts/Society%20for%20Scientific%20Exploration%20(SSE)/2019 11 21 - Society for Scientific Exploration - Dark Matter, Torsion and ESP Reception_04YTQHJ_ztY - transcript (automated).pdf","Transcript Link")</f>
        <v>Transcript Link</v>
      </c>
      <c r="M116" s="2" t="str">
        <f>HYPERLINK("https://files.afu.se/Downloads/Transcripts/Society%20for%20Scientific%20Exploration%20(SSE)/2019 11 21 - Society for Scientific Exploration - Dark Matter, Torsion and ESP Reception_04YTQHJ_ztY - transcript (automated).pdf","Transcript Link")</f>
        <v>Transcript Link</v>
      </c>
    </row>
    <row r="117" ht="409.5" spans="1:13">
      <c r="A117" s="1" t="s">
        <v>510</v>
      </c>
      <c r="B117" s="1" t="s">
        <v>13</v>
      </c>
      <c r="C117" s="4" t="s">
        <v>563</v>
      </c>
      <c r="D117" s="1" t="s">
        <v>564</v>
      </c>
      <c r="E117" s="1" t="s">
        <v>565</v>
      </c>
      <c r="F117" s="4" t="s">
        <v>17</v>
      </c>
      <c r="G117" s="1" t="s">
        <v>18</v>
      </c>
      <c r="H117" s="1" t="s">
        <v>19</v>
      </c>
      <c r="I117" s="1" t="s">
        <v>20</v>
      </c>
      <c r="J117" s="1" t="s">
        <v>566</v>
      </c>
      <c r="K117" s="1" t="s">
        <v>22</v>
      </c>
      <c r="L117" s="1" t="str">
        <f>HYPERLINK("https://files.afu.se/Downloads/Transcripts/Society%20for%20Scientific%20Exploration%20(SSE)/2019 11 21 - Society for Scientific Exploration - The Decline Effect in ESP Research   Jonathan Schooler_VRv7KlvQHS0 - transcript (automated).pdf","Transcript Link")</f>
        <v>Transcript Link</v>
      </c>
      <c r="M117" s="2" t="str">
        <f>HYPERLINK("https://files.afu.se/Downloads/Transcripts/Society%20for%20Scientific%20Exploration%20(SSE)/2019 11 21 - Society for Scientific Exploration - The Decline Effect in ESP Research   Jonathan Schooler_VRv7KlvQHS0 - transcript (automated).pdf","Transcript Link")</f>
        <v>Transcript Link</v>
      </c>
    </row>
    <row r="118" ht="409.5" spans="1:13">
      <c r="A118" s="1" t="s">
        <v>510</v>
      </c>
      <c r="B118" s="1" t="s">
        <v>13</v>
      </c>
      <c r="C118" s="4" t="s">
        <v>567</v>
      </c>
      <c r="D118" s="1" t="s">
        <v>568</v>
      </c>
      <c r="E118" s="1" t="s">
        <v>569</v>
      </c>
      <c r="F118" s="4" t="s">
        <v>17</v>
      </c>
      <c r="G118" s="1" t="s">
        <v>18</v>
      </c>
      <c r="H118" s="1" t="s">
        <v>19</v>
      </c>
      <c r="I118" s="1" t="s">
        <v>20</v>
      </c>
      <c r="J118" s="1" t="s">
        <v>570</v>
      </c>
      <c r="K118" s="1" t="s">
        <v>22</v>
      </c>
      <c r="L118" s="1">
        <v>0</v>
      </c>
      <c r="M118" s="2">
        <v>0</v>
      </c>
    </row>
    <row r="119" ht="409.5" spans="1:13">
      <c r="A119" s="1" t="s">
        <v>510</v>
      </c>
      <c r="B119" s="1" t="s">
        <v>13</v>
      </c>
      <c r="C119" s="4" t="s">
        <v>571</v>
      </c>
      <c r="D119" s="1" t="s">
        <v>572</v>
      </c>
      <c r="E119" s="1" t="s">
        <v>573</v>
      </c>
      <c r="F119" s="4" t="s">
        <v>17</v>
      </c>
      <c r="G119" s="1" t="s">
        <v>18</v>
      </c>
      <c r="H119" s="1" t="s">
        <v>19</v>
      </c>
      <c r="I119" s="1" t="s">
        <v>20</v>
      </c>
      <c r="J119" s="1" t="s">
        <v>574</v>
      </c>
      <c r="K119" s="1" t="s">
        <v>22</v>
      </c>
      <c r="L119" s="1" t="str">
        <f>HYPERLINK("https://files.afu.se/Downloads/Transcripts/Society%20for%20Scientific%20Exploration%20(SSE)/2019 11 21 - Society for Scientific Exploration - Seeking Genes Governing Anomalous Experience   James McClenon_2Xq5EjyhMPM - transcript (automated).pdf","Transcript Link")</f>
        <v>Transcript Link</v>
      </c>
      <c r="M119" s="2" t="str">
        <f>HYPERLINK("https://files.afu.se/Downloads/Transcripts/Society%20for%20Scientific%20Exploration%20(SSE)/2019 11 21 - Society for Scientific Exploration - Seeking Genes Governing Anomalous Experience   James McClenon_2Xq5EjyhMPM - transcript (automated).pdf","Transcript Link")</f>
        <v>Transcript Link</v>
      </c>
    </row>
    <row r="120" ht="409.5" spans="1:13">
      <c r="A120" s="1" t="s">
        <v>510</v>
      </c>
      <c r="B120" s="1" t="s">
        <v>13</v>
      </c>
      <c r="C120" s="4" t="s">
        <v>575</v>
      </c>
      <c r="D120" s="1" t="s">
        <v>576</v>
      </c>
      <c r="E120" s="1" t="s">
        <v>577</v>
      </c>
      <c r="F120" s="4" t="s">
        <v>17</v>
      </c>
      <c r="G120" s="1" t="s">
        <v>18</v>
      </c>
      <c r="H120" s="1" t="s">
        <v>19</v>
      </c>
      <c r="I120" s="1" t="s">
        <v>20</v>
      </c>
      <c r="J120" s="1" t="s">
        <v>578</v>
      </c>
      <c r="K120" s="1" t="s">
        <v>22</v>
      </c>
      <c r="L120" s="1" t="str">
        <f>HYPERLINK("https://files.afu.se/Downloads/Transcripts/Society%20for%20Scientific%20Exploration%20(SSE)/2019 11 21 - Society for Scientific Exploration - Exploring the Boundaries of Perception   Dale E. Graff_7EodhgGP5QY - transcript (automated).pdf","Transcript Link")</f>
        <v>Transcript Link</v>
      </c>
      <c r="M120" s="2" t="str">
        <f>HYPERLINK("https://files.afu.se/Downloads/Transcripts/Society%20for%20Scientific%20Exploration%20(SSE)/2019 11 21 - Society for Scientific Exploration - Exploring the Boundaries of Perception   Dale E. Graff_7EodhgGP5QY - transcript (automated).pdf","Transcript Link")</f>
        <v>Transcript Link</v>
      </c>
    </row>
    <row r="121" ht="409.5" spans="1:13">
      <c r="A121" s="1" t="s">
        <v>510</v>
      </c>
      <c r="B121" s="1" t="s">
        <v>13</v>
      </c>
      <c r="C121" s="4" t="s">
        <v>579</v>
      </c>
      <c r="D121" s="1" t="s">
        <v>580</v>
      </c>
      <c r="E121" s="1" t="s">
        <v>581</v>
      </c>
      <c r="F121" s="4" t="s">
        <v>17</v>
      </c>
      <c r="G121" s="1" t="s">
        <v>18</v>
      </c>
      <c r="H121" s="1" t="s">
        <v>19</v>
      </c>
      <c r="I121" s="1" t="s">
        <v>20</v>
      </c>
      <c r="J121" s="1" t="s">
        <v>582</v>
      </c>
      <c r="K121" s="1" t="s">
        <v>22</v>
      </c>
      <c r="L121" s="1">
        <v>0</v>
      </c>
      <c r="M121" s="2">
        <v>0</v>
      </c>
    </row>
    <row r="122" ht="409.5" spans="1:13">
      <c r="A122" s="1" t="s">
        <v>510</v>
      </c>
      <c r="B122" s="1" t="s">
        <v>13</v>
      </c>
      <c r="C122" s="4" t="s">
        <v>583</v>
      </c>
      <c r="D122" s="1" t="s">
        <v>584</v>
      </c>
      <c r="E122" s="1" t="s">
        <v>585</v>
      </c>
      <c r="F122" s="4" t="s">
        <v>17</v>
      </c>
      <c r="G122" s="1" t="s">
        <v>18</v>
      </c>
      <c r="H122" s="1" t="s">
        <v>19</v>
      </c>
      <c r="I122" s="1" t="s">
        <v>20</v>
      </c>
      <c r="J122" s="1" t="s">
        <v>586</v>
      </c>
      <c r="K122" s="1" t="s">
        <v>22</v>
      </c>
      <c r="L122" s="1">
        <v>0</v>
      </c>
      <c r="M122" s="2">
        <v>0</v>
      </c>
    </row>
    <row r="123" ht="409.5" spans="1:13">
      <c r="A123" s="1" t="s">
        <v>510</v>
      </c>
      <c r="B123" s="1" t="s">
        <v>13</v>
      </c>
      <c r="C123" s="4" t="s">
        <v>587</v>
      </c>
      <c r="D123" s="1" t="s">
        <v>588</v>
      </c>
      <c r="E123" s="1" t="s">
        <v>589</v>
      </c>
      <c r="F123" s="4" t="s">
        <v>17</v>
      </c>
      <c r="G123" s="1" t="s">
        <v>18</v>
      </c>
      <c r="H123" s="1" t="s">
        <v>19</v>
      </c>
      <c r="I123" s="1" t="s">
        <v>20</v>
      </c>
      <c r="J123" s="1" t="s">
        <v>590</v>
      </c>
      <c r="K123" s="1" t="s">
        <v>22</v>
      </c>
      <c r="L123" s="1" t="str">
        <f>HYPERLINK("https://files.afu.se/Downloads/Transcripts/Society%20for%20Scientific%20Exploration%20(SSE)/2019 11 21 - Society for Scientific Exploration - Plant Sensitivity to Human Emotion   Ben Bendig_eCX9HfSdxTM - transcript (automated).pdf","Transcript Link")</f>
        <v>Transcript Link</v>
      </c>
      <c r="M123" s="2" t="str">
        <f>HYPERLINK("https://files.afu.se/Downloads/Transcripts/Society%20for%20Scientific%20Exploration%20(SSE)/2019 11 21 - Society for Scientific Exploration - Plant Sensitivity to Human Emotion   Ben Bendig_eCX9HfSdxTM - transcript (automated).pdf","Transcript Link")</f>
        <v>Transcript Link</v>
      </c>
    </row>
    <row r="124" ht="409.5" spans="1:13">
      <c r="A124" s="1" t="s">
        <v>510</v>
      </c>
      <c r="B124" s="1" t="s">
        <v>13</v>
      </c>
      <c r="C124" s="4" t="s">
        <v>591</v>
      </c>
      <c r="D124" s="1" t="s">
        <v>592</v>
      </c>
      <c r="E124" s="1" t="s">
        <v>593</v>
      </c>
      <c r="F124" s="4" t="s">
        <v>17</v>
      </c>
      <c r="G124" s="1" t="s">
        <v>18</v>
      </c>
      <c r="H124" s="1" t="s">
        <v>19</v>
      </c>
      <c r="I124" s="1" t="s">
        <v>20</v>
      </c>
      <c r="J124" s="1" t="s">
        <v>594</v>
      </c>
      <c r="K124" s="1" t="s">
        <v>22</v>
      </c>
      <c r="L124" s="1">
        <v>0</v>
      </c>
      <c r="M124" s="2">
        <v>0</v>
      </c>
    </row>
    <row r="125" ht="409.5" spans="1:13">
      <c r="A125" s="1" t="s">
        <v>510</v>
      </c>
      <c r="B125" s="1" t="s">
        <v>13</v>
      </c>
      <c r="C125" s="4" t="s">
        <v>595</v>
      </c>
      <c r="D125" s="1" t="s">
        <v>596</v>
      </c>
      <c r="E125" s="1" t="s">
        <v>597</v>
      </c>
      <c r="F125" s="4" t="s">
        <v>17</v>
      </c>
      <c r="G125" s="1" t="s">
        <v>18</v>
      </c>
      <c r="H125" s="1" t="s">
        <v>19</v>
      </c>
      <c r="I125" s="1" t="s">
        <v>20</v>
      </c>
      <c r="J125" s="1" t="s">
        <v>598</v>
      </c>
      <c r="K125" s="1" t="s">
        <v>22</v>
      </c>
      <c r="L125" s="1" t="str">
        <f>HYPERLINK("https://files.afu.se/Downloads/Transcripts/Society%20for%20Scientific%20Exploration%20(SSE)/2019 11 21 - Society for Scientific Exploration - Beyond Water  What Makes the World Go ‘Round    Gerald H. Pollack_p9X8h_lweBU - transcript (automated).pdf","Transcript Link")</f>
        <v>Transcript Link</v>
      </c>
      <c r="M125" s="2" t="str">
        <f>HYPERLINK("https://files.afu.se/Downloads/Transcripts/Society%20for%20Scientific%20Exploration%20(SSE)/2019 11 21 - Society for Scientific Exploration - Beyond Water  What Makes the World Go ‘Round    Gerald H. Pollack_p9X8h_lweBU - transcript (automated).pdf","Transcript Link")</f>
        <v>Transcript Link</v>
      </c>
    </row>
    <row r="126" ht="409.5" spans="1:13">
      <c r="A126" s="1" t="s">
        <v>510</v>
      </c>
      <c r="B126" s="1" t="s">
        <v>13</v>
      </c>
      <c r="C126" s="4" t="s">
        <v>599</v>
      </c>
      <c r="D126" s="1" t="s">
        <v>600</v>
      </c>
      <c r="E126" s="1" t="s">
        <v>601</v>
      </c>
      <c r="F126" s="4" t="s">
        <v>17</v>
      </c>
      <c r="G126" s="1" t="s">
        <v>18</v>
      </c>
      <c r="H126" s="1" t="s">
        <v>19</v>
      </c>
      <c r="I126" s="1" t="s">
        <v>20</v>
      </c>
      <c r="J126" s="1" t="s">
        <v>602</v>
      </c>
      <c r="K126" s="1" t="s">
        <v>22</v>
      </c>
      <c r="L126" s="1" t="str">
        <f>HYPERLINK("https://files.afu.se/Downloads/Transcripts/Society%20for%20Scientific%20Exploration%20(SSE)/2019 11 21 - Society for Scientific Exploration - Earthquake Forecasting in Vrancea   Andrei Apostol_jBB5t7Hgs2o - transcript (automated).pdf","Transcript Link")</f>
        <v>Transcript Link</v>
      </c>
      <c r="M126" s="2" t="str">
        <f>HYPERLINK("https://files.afu.se/Downloads/Transcripts/Society%20for%20Scientific%20Exploration%20(SSE)/2019 11 21 - Society for Scientific Exploration - Earthquake Forecasting in Vrancea   Andrei Apostol_jBB5t7Hgs2o - transcript (automated).pdf","Transcript Link")</f>
        <v>Transcript Link</v>
      </c>
    </row>
    <row r="127" ht="409.5" spans="1:13">
      <c r="A127" s="1" t="s">
        <v>510</v>
      </c>
      <c r="B127" s="1" t="s">
        <v>13</v>
      </c>
      <c r="C127" s="4" t="s">
        <v>603</v>
      </c>
      <c r="D127" s="1" t="s">
        <v>604</v>
      </c>
      <c r="E127" s="1" t="s">
        <v>605</v>
      </c>
      <c r="F127" s="4" t="s">
        <v>17</v>
      </c>
      <c r="G127" s="1" t="s">
        <v>18</v>
      </c>
      <c r="H127" s="1" t="s">
        <v>19</v>
      </c>
      <c r="I127" s="1" t="s">
        <v>20</v>
      </c>
      <c r="J127" s="1" t="s">
        <v>606</v>
      </c>
      <c r="K127" s="1" t="s">
        <v>22</v>
      </c>
      <c r="L127" s="1" t="str">
        <f>HYPERLINK("https://files.afu.se/Downloads/Transcripts/Society%20for%20Scientific%20Exploration%20(SSE)/2019 11 21 - Society for Scientific Exploration - Do Atmospheric Aberrations Precede Seismic Activity    Marsha Adams_v-IL-xccz5Y - transcript (automated).pdf","Transcript Link")</f>
        <v>Transcript Link</v>
      </c>
      <c r="M127" s="2" t="str">
        <f>HYPERLINK("https://files.afu.se/Downloads/Transcripts/Society%20for%20Scientific%20Exploration%20(SSE)/2019 11 21 - Society for Scientific Exploration - Do Atmospheric Aberrations Precede Seismic Activity    Marsha Adams_v-IL-xccz5Y - transcript (automated).pdf","Transcript Link")</f>
        <v>Transcript Link</v>
      </c>
    </row>
    <row r="128" ht="409.5" spans="1:13">
      <c r="A128" s="1" t="s">
        <v>510</v>
      </c>
      <c r="B128" s="1" t="s">
        <v>13</v>
      </c>
      <c r="C128" s="4" t="s">
        <v>607</v>
      </c>
      <c r="D128" s="1" t="s">
        <v>608</v>
      </c>
      <c r="E128" s="1" t="s">
        <v>609</v>
      </c>
      <c r="F128" s="4" t="s">
        <v>17</v>
      </c>
      <c r="G128" s="1" t="s">
        <v>18</v>
      </c>
      <c r="H128" s="1" t="s">
        <v>19</v>
      </c>
      <c r="I128" s="1" t="s">
        <v>20</v>
      </c>
      <c r="J128" s="1" t="s">
        <v>610</v>
      </c>
      <c r="K128" s="1" t="s">
        <v>22</v>
      </c>
      <c r="L128" s="1" t="str">
        <f>HYPERLINK("https://files.afu.se/Downloads/Transcripts/Society%20for%20Scientific%20Exploration%20(SSE)/2019 11 21 - Society for Scientific Exploration - Challenging the Insect Olfaction Paradigm   Thomas M. Dykstra_KJvy6FgQRNY - transcript (automated).pdf","Transcript Link")</f>
        <v>Transcript Link</v>
      </c>
      <c r="M128" s="2" t="str">
        <f>HYPERLINK("https://files.afu.se/Downloads/Transcripts/Society%20for%20Scientific%20Exploration%20(SSE)/2019 11 21 - Society for Scientific Exploration - Challenging the Insect Olfaction Paradigm   Thomas M. Dykstra_KJvy6FgQRNY - transcript (automated).pdf","Transcript Link")</f>
        <v>Transcript Link</v>
      </c>
    </row>
    <row r="129" ht="409.5" spans="1:13">
      <c r="A129" s="1" t="s">
        <v>510</v>
      </c>
      <c r="B129" s="1" t="s">
        <v>13</v>
      </c>
      <c r="C129" s="4" t="s">
        <v>611</v>
      </c>
      <c r="D129" s="1" t="s">
        <v>612</v>
      </c>
      <c r="E129" s="1" t="s">
        <v>613</v>
      </c>
      <c r="F129" s="4" t="s">
        <v>17</v>
      </c>
      <c r="G129" s="1" t="s">
        <v>18</v>
      </c>
      <c r="H129" s="1" t="s">
        <v>19</v>
      </c>
      <c r="I129" s="1" t="s">
        <v>20</v>
      </c>
      <c r="J129" s="1" t="s">
        <v>614</v>
      </c>
      <c r="K129" s="1" t="s">
        <v>22</v>
      </c>
      <c r="L129" s="1" t="str">
        <f>HYPERLINK("https://files.afu.se/Downloads/Transcripts/Society%20for%20Scientific%20Exploration%20(SSE)/2019 11 21 - Society for Scientific Exploration - Why Not Sasquatch    Samuel Webb Sentell_1vZ124KXqSw - transcript (automated).pdf","Transcript Link")</f>
        <v>Transcript Link</v>
      </c>
      <c r="M129" s="2" t="str">
        <f>HYPERLINK("https://files.afu.se/Downloads/Transcripts/Society%20for%20Scientific%20Exploration%20(SSE)/2019 11 21 - Society for Scientific Exploration - Why Not Sasquatch    Samuel Webb Sentell_1vZ124KXqSw - transcript (automated).pdf","Transcript Link")</f>
        <v>Transcript Link</v>
      </c>
    </row>
    <row r="130" ht="375" spans="1:13">
      <c r="A130" s="1" t="s">
        <v>510</v>
      </c>
      <c r="B130" s="1" t="s">
        <v>13</v>
      </c>
      <c r="C130" s="4" t="s">
        <v>615</v>
      </c>
      <c r="D130" s="1" t="s">
        <v>616</v>
      </c>
      <c r="E130" s="1" t="s">
        <v>617</v>
      </c>
      <c r="F130" s="4" t="s">
        <v>17</v>
      </c>
      <c r="G130" s="1" t="s">
        <v>18</v>
      </c>
      <c r="H130" s="1" t="s">
        <v>19</v>
      </c>
      <c r="I130" s="1" t="s">
        <v>20</v>
      </c>
      <c r="J130" s="1" t="s">
        <v>618</v>
      </c>
      <c r="K130" s="1" t="s">
        <v>22</v>
      </c>
      <c r="L130" s="1" t="str">
        <f>HYPERLINK("https://files.afu.se/Downloads/Transcripts/Society%20for%20Scientific%20Exploration%20(SSE)/2019 11 21 - Society for Scientific Exploration - Greenhouse Gases and Climate Change    Pieter Tans_DMXh-HUi16k - transcript (automated).pdf","Transcript Link")</f>
        <v>Transcript Link</v>
      </c>
      <c r="M130" s="2" t="str">
        <f>HYPERLINK("https://files.afu.se/Downloads/Transcripts/Society%20for%20Scientific%20Exploration%20(SSE)/2019 11 21 - Society for Scientific Exploration - Greenhouse Gases and Climate Change    Pieter Tans_DMXh-HUi16k - transcript (automated).pdf","Transcript Link")</f>
        <v>Transcript Link</v>
      </c>
    </row>
    <row r="131" ht="409.5" spans="1:13">
      <c r="A131" s="1" t="s">
        <v>510</v>
      </c>
      <c r="B131" s="1" t="s">
        <v>13</v>
      </c>
      <c r="C131" s="4" t="s">
        <v>619</v>
      </c>
      <c r="D131" s="1" t="s">
        <v>620</v>
      </c>
      <c r="E131" s="1" t="s">
        <v>621</v>
      </c>
      <c r="F131" s="4" t="s">
        <v>17</v>
      </c>
      <c r="G131" s="1" t="s">
        <v>18</v>
      </c>
      <c r="H131" s="1" t="s">
        <v>19</v>
      </c>
      <c r="I131" s="1" t="s">
        <v>20</v>
      </c>
      <c r="J131" s="1" t="s">
        <v>622</v>
      </c>
      <c r="K131" s="1" t="s">
        <v>22</v>
      </c>
      <c r="L131" s="1" t="str">
        <f>HYPERLINK("https://files.afu.se/Downloads/Transcripts/Society%20for%20Scientific%20Exploration%20(SSE)/2019 11 21 - Society for Scientific Exploration - The Natural Climate Pulse   David Dilley_8oWR2M5cmNM - transcript (automated).pdf","Transcript Link")</f>
        <v>Transcript Link</v>
      </c>
      <c r="M131" s="2" t="str">
        <f>HYPERLINK("https://files.afu.se/Downloads/Transcripts/Society%20for%20Scientific%20Exploration%20(SSE)/2019 11 21 - Society for Scientific Exploration - The Natural Climate Pulse   David Dilley_8oWR2M5cmNM - transcript (automated).pdf","Transcript Link")</f>
        <v>Transcript Link</v>
      </c>
    </row>
    <row r="132" ht="409.5" spans="1:13">
      <c r="A132" s="1" t="s">
        <v>510</v>
      </c>
      <c r="B132" s="1" t="s">
        <v>13</v>
      </c>
      <c r="C132" s="4" t="s">
        <v>623</v>
      </c>
      <c r="D132" s="1" t="s">
        <v>624</v>
      </c>
      <c r="E132" s="1" t="s">
        <v>625</v>
      </c>
      <c r="F132" s="4" t="s">
        <v>17</v>
      </c>
      <c r="G132" s="1" t="s">
        <v>18</v>
      </c>
      <c r="H132" s="1" t="s">
        <v>19</v>
      </c>
      <c r="I132" s="1" t="s">
        <v>20</v>
      </c>
      <c r="J132" s="1" t="s">
        <v>626</v>
      </c>
      <c r="K132" s="1" t="s">
        <v>22</v>
      </c>
      <c r="L132" s="1" t="str">
        <f>HYPERLINK("https://files.afu.se/Downloads/Transcripts/Society%20for%20Scientific%20Exploration%20(SSE)/2019 11 21 - Society for Scientific Exploration - Heart Rate Variability and Earth’s Cosmic Environment   York Dobyns_nJOhCE6mdNA - transcript (automated).pdf","Transcript Link")</f>
        <v>Transcript Link</v>
      </c>
      <c r="M132" s="2" t="str">
        <f>HYPERLINK("https://files.afu.se/Downloads/Transcripts/Society%20for%20Scientific%20Exploration%20(SSE)/2019 11 21 - Society for Scientific Exploration - Heart Rate Variability and Earth’s Cosmic Environment   York Dobyns_nJOhCE6mdNA - transcript (automated).pdf","Transcript Link")</f>
        <v>Transcript Link</v>
      </c>
    </row>
    <row r="133" ht="360" spans="1:13">
      <c r="A133" s="1" t="s">
        <v>510</v>
      </c>
      <c r="B133" s="1" t="s">
        <v>13</v>
      </c>
      <c r="C133" s="4" t="s">
        <v>627</v>
      </c>
      <c r="D133" s="1" t="s">
        <v>628</v>
      </c>
      <c r="E133" s="1" t="s">
        <v>629</v>
      </c>
      <c r="F133" s="4" t="s">
        <v>17</v>
      </c>
      <c r="G133" s="1" t="s">
        <v>18</v>
      </c>
      <c r="H133" s="1" t="s">
        <v>19</v>
      </c>
      <c r="I133" s="1" t="s">
        <v>20</v>
      </c>
      <c r="J133" s="1" t="s">
        <v>630</v>
      </c>
      <c r="K133" s="1" t="s">
        <v>22</v>
      </c>
      <c r="L133" s="1" t="str">
        <f>HYPERLINK("https://files.afu.se/Downloads/Transcripts/Society%20for%20Scientific%20Exploration%20(SSE)/2019 11 21 - Society for Scientific Exploration - Panel Discussion - Global Warming   SSE meeting_6J1Ynd1OJWQ - transcript (automated).pdf","Transcript Link")</f>
        <v>Transcript Link</v>
      </c>
      <c r="M133" s="2" t="str">
        <f>HYPERLINK("https://files.afu.se/Downloads/Transcripts/Society%20for%20Scientific%20Exploration%20(SSE)/2019 11 21 - Society for Scientific Exploration - Panel Discussion - Global Warming   SSE meeting_6J1Ynd1OJWQ - transcript (automated).pdf","Transcript Link")</f>
        <v>Transcript Link</v>
      </c>
    </row>
    <row r="134" ht="409.5" spans="1:13">
      <c r="A134" s="1" t="s">
        <v>631</v>
      </c>
      <c r="B134" s="1" t="s">
        <v>13</v>
      </c>
      <c r="C134" s="4" t="s">
        <v>632</v>
      </c>
      <c r="D134" s="1" t="s">
        <v>633</v>
      </c>
      <c r="E134" s="1" t="s">
        <v>634</v>
      </c>
      <c r="F134" s="4" t="s">
        <v>17</v>
      </c>
      <c r="G134" s="1" t="s">
        <v>18</v>
      </c>
      <c r="H134" s="1" t="s">
        <v>19</v>
      </c>
      <c r="I134" s="1" t="s">
        <v>20</v>
      </c>
      <c r="J134" s="1" t="s">
        <v>635</v>
      </c>
      <c r="K134" s="1" t="s">
        <v>22</v>
      </c>
      <c r="L134" s="1">
        <v>0</v>
      </c>
      <c r="M134" s="2">
        <v>0</v>
      </c>
    </row>
    <row r="135" ht="409.5" spans="1:13">
      <c r="A135" s="1" t="s">
        <v>631</v>
      </c>
      <c r="B135" s="1" t="s">
        <v>13</v>
      </c>
      <c r="C135" s="4" t="s">
        <v>636</v>
      </c>
      <c r="D135" s="1" t="s">
        <v>637</v>
      </c>
      <c r="E135" s="1" t="s">
        <v>638</v>
      </c>
      <c r="F135" s="4" t="s">
        <v>17</v>
      </c>
      <c r="G135" s="1" t="s">
        <v>18</v>
      </c>
      <c r="H135" s="1" t="s">
        <v>19</v>
      </c>
      <c r="I135" s="1" t="s">
        <v>20</v>
      </c>
      <c r="J135" s="1" t="s">
        <v>639</v>
      </c>
      <c r="K135" s="1" t="s">
        <v>22</v>
      </c>
      <c r="L135" s="1" t="str">
        <f>HYPERLINK("https://files.afu.se/Downloads/Transcripts/Society%20for%20Scientific%20Exploration%20(SSE)/2019 11 08 - Society for Scientific Exploration - Quantum Mechanics, Remote Viewing, and Time   Courtney Brown_ilwba18qu4M - transcript (automated).pdf","Transcript Link")</f>
        <v>Transcript Link</v>
      </c>
      <c r="M135" s="2" t="str">
        <f>HYPERLINK("https://files.afu.se/Downloads/Transcripts/Society%20for%20Scientific%20Exploration%20(SSE)/2019 11 08 - Society for Scientific Exploration - Quantum Mechanics, Remote Viewing, and Time   Courtney Brown_ilwba18qu4M - transcript (automated).pdf","Transcript Link")</f>
        <v>Transcript Link</v>
      </c>
    </row>
    <row r="136" ht="409.5" spans="1:13">
      <c r="A136" s="1" t="s">
        <v>631</v>
      </c>
      <c r="B136" s="1" t="s">
        <v>13</v>
      </c>
      <c r="C136" s="4" t="s">
        <v>640</v>
      </c>
      <c r="D136" s="1" t="s">
        <v>641</v>
      </c>
      <c r="E136" s="1" t="s">
        <v>642</v>
      </c>
      <c r="F136" s="4" t="s">
        <v>17</v>
      </c>
      <c r="G136" s="1" t="s">
        <v>18</v>
      </c>
      <c r="H136" s="1" t="s">
        <v>19</v>
      </c>
      <c r="I136" s="1" t="s">
        <v>20</v>
      </c>
      <c r="J136" s="1" t="s">
        <v>643</v>
      </c>
      <c r="K136" s="1" t="s">
        <v>22</v>
      </c>
      <c r="L136" s="1" t="str">
        <f>HYPERLINK("https://files.afu.se/Downloads/Transcripts/Society%20for%20Scientific%20Exploration%20(SSE)/2019 11 08 - Society for Scientific Exploration - Machine Mediated Remote Viewing   Erik Maddocks_W3UZ4M7n1Pk - transcript (automated).pdf","Transcript Link")</f>
        <v>Transcript Link</v>
      </c>
      <c r="M136" s="2" t="str">
        <f>HYPERLINK("https://files.afu.se/Downloads/Transcripts/Society%20for%20Scientific%20Exploration%20(SSE)/2019 11 08 - Society for Scientific Exploration - Machine Mediated Remote Viewing   Erik Maddocks_W3UZ4M7n1Pk - transcript (automated).pdf","Transcript Link")</f>
        <v>Transcript Link</v>
      </c>
    </row>
    <row r="137" ht="409.5" spans="1:13">
      <c r="A137" s="1" t="s">
        <v>631</v>
      </c>
      <c r="B137" s="1" t="s">
        <v>13</v>
      </c>
      <c r="C137" s="4" t="s">
        <v>644</v>
      </c>
      <c r="D137" s="1" t="s">
        <v>645</v>
      </c>
      <c r="E137" s="1" t="s">
        <v>646</v>
      </c>
      <c r="F137" s="4" t="s">
        <v>17</v>
      </c>
      <c r="G137" s="1" t="s">
        <v>18</v>
      </c>
      <c r="H137" s="1" t="s">
        <v>19</v>
      </c>
      <c r="I137" s="1" t="s">
        <v>20</v>
      </c>
      <c r="J137" s="1" t="s">
        <v>647</v>
      </c>
      <c r="K137" s="1" t="s">
        <v>22</v>
      </c>
      <c r="L137" s="1">
        <v>0</v>
      </c>
      <c r="M137" s="2">
        <v>0</v>
      </c>
    </row>
    <row r="138" ht="409.5" spans="1:13">
      <c r="A138" s="1" t="s">
        <v>631</v>
      </c>
      <c r="B138" s="1" t="s">
        <v>13</v>
      </c>
      <c r="C138" s="4" t="s">
        <v>648</v>
      </c>
      <c r="D138" s="1" t="s">
        <v>649</v>
      </c>
      <c r="E138" s="1" t="s">
        <v>650</v>
      </c>
      <c r="F138" s="4" t="s">
        <v>17</v>
      </c>
      <c r="G138" s="1" t="s">
        <v>18</v>
      </c>
      <c r="H138" s="1" t="s">
        <v>19</v>
      </c>
      <c r="I138" s="1" t="s">
        <v>20</v>
      </c>
      <c r="J138" s="1" t="s">
        <v>651</v>
      </c>
      <c r="K138" s="1" t="s">
        <v>22</v>
      </c>
      <c r="L138" s="1" t="str">
        <f>HYPERLINK("https://files.afu.se/Downloads/Transcripts/Society%20for%20Scientific%20Exploration%20(SSE)/2019 11 08 - Society for Scientific Exploration - Why ESP is Consciousness’ only Hope   Paul Smith_BiAeqTe_kAA - transcript (automated).pdf","Transcript Link")</f>
        <v>Transcript Link</v>
      </c>
      <c r="M138" s="2" t="str">
        <f>HYPERLINK("https://files.afu.se/Downloads/Transcripts/Society%20for%20Scientific%20Exploration%20(SSE)/2019 11 08 - Society for Scientific Exploration - Why ESP is Consciousness’ only Hope   Paul Smith_BiAeqTe_kAA - transcript (automated).pdf","Transcript Link")</f>
        <v>Transcript Link</v>
      </c>
    </row>
    <row r="139" ht="409.5" spans="1:13">
      <c r="A139" s="1" t="s">
        <v>631</v>
      </c>
      <c r="B139" s="1" t="s">
        <v>13</v>
      </c>
      <c r="C139" s="4" t="s">
        <v>652</v>
      </c>
      <c r="D139" s="1" t="s">
        <v>653</v>
      </c>
      <c r="E139" s="1" t="s">
        <v>654</v>
      </c>
      <c r="F139" s="4" t="s">
        <v>17</v>
      </c>
      <c r="G139" s="1" t="s">
        <v>18</v>
      </c>
      <c r="H139" s="1" t="s">
        <v>19</v>
      </c>
      <c r="I139" s="1" t="s">
        <v>20</v>
      </c>
      <c r="J139" s="1" t="s">
        <v>655</v>
      </c>
      <c r="K139" s="1" t="s">
        <v>22</v>
      </c>
      <c r="L139" s="1">
        <v>0</v>
      </c>
      <c r="M139" s="2">
        <v>0</v>
      </c>
    </row>
    <row r="140" ht="409.5" spans="1:13">
      <c r="A140" s="1" t="s">
        <v>631</v>
      </c>
      <c r="B140" s="1" t="s">
        <v>13</v>
      </c>
      <c r="C140" s="4" t="s">
        <v>656</v>
      </c>
      <c r="D140" s="1" t="s">
        <v>657</v>
      </c>
      <c r="E140" s="1" t="s">
        <v>658</v>
      </c>
      <c r="F140" s="4" t="s">
        <v>17</v>
      </c>
      <c r="G140" s="1" t="s">
        <v>18</v>
      </c>
      <c r="H140" s="1" t="s">
        <v>19</v>
      </c>
      <c r="I140" s="1" t="s">
        <v>20</v>
      </c>
      <c r="J140" s="1" t="s">
        <v>659</v>
      </c>
      <c r="K140" s="1" t="s">
        <v>22</v>
      </c>
      <c r="L140" s="1" t="str">
        <f>HYPERLINK("https://files.afu.se/Downloads/Transcripts/Society%20for%20Scientific%20Exploration%20(SSE)/2019 11 08 - Society for Scientific Exploration - Remote Viewing the Universe   Alexander Trofimov_GsrU-afKLYk - transcript (automated).pdf","Transcript Link")</f>
        <v>Transcript Link</v>
      </c>
      <c r="M140" s="2" t="str">
        <f>HYPERLINK("https://files.afu.se/Downloads/Transcripts/Society%20for%20Scientific%20Exploration%20(SSE)/2019 11 08 - Society for Scientific Exploration - Remote Viewing the Universe   Alexander Trofimov_GsrU-afKLYk - transcript (automated).pdf","Transcript Link")</f>
        <v>Transcript Link</v>
      </c>
    </row>
    <row r="141" ht="255" spans="1:13">
      <c r="A141" s="1" t="s">
        <v>631</v>
      </c>
      <c r="B141" s="1" t="s">
        <v>13</v>
      </c>
      <c r="C141" s="4" t="s">
        <v>660</v>
      </c>
      <c r="D141" s="1" t="s">
        <v>661</v>
      </c>
      <c r="E141" s="1" t="s">
        <v>662</v>
      </c>
      <c r="F141" s="4" t="s">
        <v>17</v>
      </c>
      <c r="G141" s="1" t="s">
        <v>18</v>
      </c>
      <c r="H141" s="1" t="s">
        <v>19</v>
      </c>
      <c r="I141" s="1" t="s">
        <v>20</v>
      </c>
      <c r="J141" s="1" t="s">
        <v>663</v>
      </c>
      <c r="K141" s="1" t="s">
        <v>22</v>
      </c>
      <c r="L141" s="1" t="str">
        <f>HYPERLINK("https://files.afu.se/Downloads/Transcripts/Society%20for%20Scientific%20Exploration%20(SSE)/2019 11 08 - Society for Scientific Exploration - Remote Viewing the Future  Hot Controversies   Panel_hpz0bRTTSNU - transcript (automated).pdf","Transcript Link")</f>
        <v>Transcript Link</v>
      </c>
      <c r="M141" s="2" t="str">
        <f>HYPERLINK("https://files.afu.se/Downloads/Transcripts/Society%20for%20Scientific%20Exploration%20(SSE)/2019 11 08 - Society for Scientific Exploration - Remote Viewing the Future  Hot Controversies   Panel_hpz0bRTTSNU - transcript (automated).pdf","Transcript Link")</f>
        <v>Transcript Link</v>
      </c>
    </row>
    <row r="142" ht="409.5" spans="1:13">
      <c r="A142" s="1" t="s">
        <v>664</v>
      </c>
      <c r="B142" s="1" t="s">
        <v>13</v>
      </c>
      <c r="C142" s="4" t="s">
        <v>665</v>
      </c>
      <c r="D142" s="1" t="s">
        <v>666</v>
      </c>
      <c r="E142" s="1" t="s">
        <v>667</v>
      </c>
      <c r="F142" s="4" t="s">
        <v>17</v>
      </c>
      <c r="G142" s="1" t="s">
        <v>18</v>
      </c>
      <c r="H142" s="1" t="s">
        <v>19</v>
      </c>
      <c r="I142" s="1" t="s">
        <v>20</v>
      </c>
      <c r="J142" s="1" t="s">
        <v>668</v>
      </c>
      <c r="K142" s="1" t="s">
        <v>22</v>
      </c>
      <c r="L142" s="1" t="str">
        <f>HYPERLINK("https://files.afu.se/Downloads/Transcripts/Society%20for%20Scientific%20Exploration%20(SSE)/2019 10 29 - Society for Scientific Exploration - The Cult of the Meaningless Coincidence   James Clement van Pelt_67fR7fTJHhs - transcript (automated).pdf","Transcript Link")</f>
        <v>Transcript Link</v>
      </c>
      <c r="M142" s="2" t="str">
        <f>HYPERLINK("https://files.afu.se/Downloads/Transcripts/Society%20for%20Scientific%20Exploration%20(SSE)/2019 10 29 - Society for Scientific Exploration - The Cult of the Meaningless Coincidence   James Clement van Pelt_67fR7fTJHhs - transcript (automated).pdf","Transcript Link")</f>
        <v>Transcript Link</v>
      </c>
    </row>
    <row r="143" ht="409.5" spans="1:13">
      <c r="A143" s="1" t="s">
        <v>664</v>
      </c>
      <c r="B143" s="1" t="s">
        <v>13</v>
      </c>
      <c r="C143" s="4" t="s">
        <v>669</v>
      </c>
      <c r="D143" s="1" t="s">
        <v>670</v>
      </c>
      <c r="E143" s="1" t="s">
        <v>671</v>
      </c>
      <c r="F143" s="4" t="s">
        <v>17</v>
      </c>
      <c r="G143" s="1" t="s">
        <v>18</v>
      </c>
      <c r="H143" s="1" t="s">
        <v>19</v>
      </c>
      <c r="I143" s="1" t="s">
        <v>20</v>
      </c>
      <c r="J143" s="1" t="s">
        <v>672</v>
      </c>
      <c r="K143" s="1" t="s">
        <v>22</v>
      </c>
      <c r="L143" s="1">
        <v>0</v>
      </c>
      <c r="M143" s="2">
        <v>0</v>
      </c>
    </row>
    <row r="144" ht="409.5" spans="1:13">
      <c r="A144" s="1" t="s">
        <v>664</v>
      </c>
      <c r="B144" s="1" t="s">
        <v>13</v>
      </c>
      <c r="C144" s="4" t="s">
        <v>673</v>
      </c>
      <c r="D144" s="1" t="s">
        <v>674</v>
      </c>
      <c r="E144" s="1" t="s">
        <v>675</v>
      </c>
      <c r="F144" s="4" t="s">
        <v>17</v>
      </c>
      <c r="G144" s="1" t="s">
        <v>18</v>
      </c>
      <c r="H144" s="1" t="s">
        <v>19</v>
      </c>
      <c r="I144" s="1" t="s">
        <v>20</v>
      </c>
      <c r="J144" s="1" t="s">
        <v>676</v>
      </c>
      <c r="K144" s="1" t="s">
        <v>22</v>
      </c>
      <c r="L144" s="1" t="str">
        <f>HYPERLINK("https://files.afu.se/Downloads/Transcripts/Society%20for%20Scientific%20Exploration%20(SSE)/2019 10 29 - Society for Scientific Exploration - Subjective Experience and “Paranormal” Phenomena   Charles F. Emmons_pIyKNM0Gdl8 - transcript (automated).pdf","Transcript Link")</f>
        <v>Transcript Link</v>
      </c>
      <c r="M144" s="2" t="str">
        <f>HYPERLINK("https://files.afu.se/Downloads/Transcripts/Society%20for%20Scientific%20Exploration%20(SSE)/2019 10 29 - Society for Scientific Exploration - Subjective Experience and “Paranormal” Phenomena   Charles F. Emmons_pIyKNM0Gdl8 - transcript (automated).pdf","Transcript Link")</f>
        <v>Transcript Link</v>
      </c>
    </row>
    <row r="145" ht="409.5" spans="1:13">
      <c r="A145" s="1" t="s">
        <v>664</v>
      </c>
      <c r="B145" s="1" t="s">
        <v>13</v>
      </c>
      <c r="C145" s="4" t="s">
        <v>677</v>
      </c>
      <c r="D145" s="1" t="s">
        <v>678</v>
      </c>
      <c r="E145" s="1" t="s">
        <v>679</v>
      </c>
      <c r="F145" s="4" t="s">
        <v>17</v>
      </c>
      <c r="G145" s="1" t="s">
        <v>18</v>
      </c>
      <c r="H145" s="1" t="s">
        <v>19</v>
      </c>
      <c r="I145" s="1" t="s">
        <v>20</v>
      </c>
      <c r="J145" s="1" t="s">
        <v>680</v>
      </c>
      <c r="K145" s="1" t="s">
        <v>22</v>
      </c>
      <c r="L145" s="1">
        <v>0</v>
      </c>
      <c r="M145" s="2">
        <v>0</v>
      </c>
    </row>
    <row r="146" ht="409.5" spans="1:13">
      <c r="A146" s="1" t="s">
        <v>664</v>
      </c>
      <c r="B146" s="1" t="s">
        <v>13</v>
      </c>
      <c r="C146" s="4" t="s">
        <v>681</v>
      </c>
      <c r="D146" s="1" t="s">
        <v>682</v>
      </c>
      <c r="E146" s="1" t="s">
        <v>683</v>
      </c>
      <c r="F146" s="4" t="s">
        <v>17</v>
      </c>
      <c r="G146" s="1" t="s">
        <v>18</v>
      </c>
      <c r="H146" s="1" t="s">
        <v>19</v>
      </c>
      <c r="I146" s="1" t="s">
        <v>20</v>
      </c>
      <c r="J146" s="1" t="s">
        <v>684</v>
      </c>
      <c r="K146" s="1" t="s">
        <v>22</v>
      </c>
      <c r="L146" s="1">
        <v>0</v>
      </c>
      <c r="M146" s="2">
        <v>0</v>
      </c>
    </row>
    <row r="147" ht="409.5" spans="1:13">
      <c r="A147" s="1" t="s">
        <v>664</v>
      </c>
      <c r="B147" s="1" t="s">
        <v>13</v>
      </c>
      <c r="C147" s="4" t="s">
        <v>685</v>
      </c>
      <c r="D147" s="1" t="s">
        <v>686</v>
      </c>
      <c r="E147" s="1" t="s">
        <v>687</v>
      </c>
      <c r="F147" s="4" t="s">
        <v>17</v>
      </c>
      <c r="G147" s="1" t="s">
        <v>18</v>
      </c>
      <c r="H147" s="1" t="s">
        <v>19</v>
      </c>
      <c r="I147" s="1" t="s">
        <v>20</v>
      </c>
      <c r="J147" s="1" t="s">
        <v>688</v>
      </c>
      <c r="K147" s="1" t="s">
        <v>22</v>
      </c>
      <c r="L147" s="1" t="str">
        <f>HYPERLINK("https://files.afu.se/Downloads/Transcripts/Society%20for%20Scientific%20Exploration%20(SSE)/2019 10 29 - Society for Scientific Exploration - Towards a Science of the Subjective   Robert Jahn_eCDKGxe88LI - transcript (automated).pdf","Transcript Link")</f>
        <v>Transcript Link</v>
      </c>
      <c r="M147" s="2" t="str">
        <f>HYPERLINK("https://files.afu.se/Downloads/Transcripts/Society%20for%20Scientific%20Exploration%20(SSE)/2019 10 29 - Society for Scientific Exploration - Towards a Science of the Subjective   Robert Jahn_eCDKGxe88LI - transcript (automated).pdf","Transcript Link")</f>
        <v>Transcript Link</v>
      </c>
    </row>
    <row r="148" ht="409.5" spans="1:13">
      <c r="A148" s="1" t="s">
        <v>664</v>
      </c>
      <c r="B148" s="1" t="s">
        <v>13</v>
      </c>
      <c r="C148" s="4" t="s">
        <v>689</v>
      </c>
      <c r="D148" s="1" t="s">
        <v>690</v>
      </c>
      <c r="E148" s="1" t="s">
        <v>691</v>
      </c>
      <c r="F148" s="4" t="s">
        <v>17</v>
      </c>
      <c r="G148" s="1" t="s">
        <v>18</v>
      </c>
      <c r="H148" s="1" t="s">
        <v>19</v>
      </c>
      <c r="I148" s="1" t="s">
        <v>20</v>
      </c>
      <c r="J148" s="1" t="s">
        <v>692</v>
      </c>
      <c r="K148" s="1" t="s">
        <v>22</v>
      </c>
      <c r="L148" s="1" t="str">
        <f>HYPERLINK("https://files.afu.se/Downloads/Transcripts/Society%20for%20Scientific%20Exploration%20(SSE)/2019 10 29 - Society for Scientific Exploration - How Science Resists Knowledge of Anomalies   Ron Westrum_Ffs9wW_Rj2c - transcript (automated).pdf","Transcript Link")</f>
        <v>Transcript Link</v>
      </c>
      <c r="M148" s="2" t="str">
        <f>HYPERLINK("https://files.afu.se/Downloads/Transcripts/Society%20for%20Scientific%20Exploration%20(SSE)/2019 10 29 - Society for Scientific Exploration - How Science Resists Knowledge of Anomalies   Ron Westrum_Ffs9wW_Rj2c - transcript (automated).pdf","Transcript Link")</f>
        <v>Transcript Link</v>
      </c>
    </row>
    <row r="149" ht="409.5" spans="1:13">
      <c r="A149" s="1" t="s">
        <v>664</v>
      </c>
      <c r="B149" s="1" t="s">
        <v>13</v>
      </c>
      <c r="C149" s="4" t="s">
        <v>693</v>
      </c>
      <c r="D149" s="1" t="s">
        <v>694</v>
      </c>
      <c r="E149" s="1" t="s">
        <v>695</v>
      </c>
      <c r="F149" s="4" t="s">
        <v>17</v>
      </c>
      <c r="G149" s="1" t="s">
        <v>18</v>
      </c>
      <c r="H149" s="1" t="s">
        <v>19</v>
      </c>
      <c r="I149" s="1" t="s">
        <v>20</v>
      </c>
      <c r="J149" s="1" t="s">
        <v>696</v>
      </c>
      <c r="K149" s="1" t="s">
        <v>22</v>
      </c>
      <c r="L149" s="1" t="str">
        <f>HYPERLINK("https://files.afu.se/Downloads/Transcripts/Society%20for%20Scientific%20Exploration%20(SSE)/2019 10 29 - Society for Scientific Exploration - From Dawn to Decadence  The Evolution of Modern Science   Henry Bauer_gVI7lAH_OMA - transcript (automated).pdf","Transcript Link")</f>
        <v>Transcript Link</v>
      </c>
      <c r="M149" s="2" t="str">
        <f>HYPERLINK("https://files.afu.se/Downloads/Transcripts/Society%20for%20Scientific%20Exploration%20(SSE)/2019 10 29 - Society for Scientific Exploration - From Dawn to Decadence  The Evolution of Modern Science   Henry Bauer_gVI7lAH_OMA - transcript (automated).pdf","Transcript Link")</f>
        <v>Transcript Link</v>
      </c>
    </row>
    <row r="150" ht="409.5" spans="1:13">
      <c r="A150" s="1" t="s">
        <v>697</v>
      </c>
      <c r="B150" s="1" t="s">
        <v>13</v>
      </c>
      <c r="C150" s="4" t="s">
        <v>698</v>
      </c>
      <c r="D150" s="1" t="s">
        <v>699</v>
      </c>
      <c r="E150" s="1" t="s">
        <v>700</v>
      </c>
      <c r="F150" s="4" t="s">
        <v>17</v>
      </c>
      <c r="G150" s="1" t="s">
        <v>18</v>
      </c>
      <c r="H150" s="1" t="s">
        <v>19</v>
      </c>
      <c r="I150" s="1" t="s">
        <v>20</v>
      </c>
      <c r="J150" s="1" t="s">
        <v>701</v>
      </c>
      <c r="K150" s="1" t="s">
        <v>22</v>
      </c>
      <c r="L150" s="1" t="str">
        <f>HYPERLINK("https://files.afu.se/Downloads/Transcripts/Society%20for%20Scientific%20Exploration%20(SSE)/2019 10 04 - Society for Scientific Exploration - What Can Psi Tell Us About Quantum Mechanics    George Williams_j1hgDCg8RrI - transcript (automated).pdf","Transcript Link")</f>
        <v>Transcript Link</v>
      </c>
      <c r="M150" s="2" t="str">
        <f>HYPERLINK("https://files.afu.se/Downloads/Transcripts/Society%20for%20Scientific%20Exploration%20(SSE)/2019 10 04 - Society for Scientific Exploration - What Can Psi Tell Us About Quantum Mechanics    George Williams_j1hgDCg8RrI - transcript (automated).pdf","Transcript Link")</f>
        <v>Transcript Link</v>
      </c>
    </row>
    <row r="151" ht="409.5" spans="1:13">
      <c r="A151" s="1" t="s">
        <v>697</v>
      </c>
      <c r="B151" s="1" t="s">
        <v>13</v>
      </c>
      <c r="C151" s="4" t="s">
        <v>702</v>
      </c>
      <c r="D151" s="1" t="s">
        <v>703</v>
      </c>
      <c r="E151" s="1" t="s">
        <v>704</v>
      </c>
      <c r="F151" s="4" t="s">
        <v>17</v>
      </c>
      <c r="G151" s="1" t="s">
        <v>18</v>
      </c>
      <c r="H151" s="1" t="s">
        <v>19</v>
      </c>
      <c r="I151" s="1" t="s">
        <v>20</v>
      </c>
      <c r="J151" s="1" t="s">
        <v>705</v>
      </c>
      <c r="K151" s="1" t="s">
        <v>22</v>
      </c>
      <c r="L151" s="1" t="str">
        <f>HYPERLINK("https://files.afu.se/Downloads/Transcripts/Society%20for%20Scientific%20Exploration%20(SSE)/2019 10 04 - Society for Scientific Exploration - Speculation Unchained   Jerry Shifman_v6KI3TKZHCw - transcript (automated).pdf","Transcript Link")</f>
        <v>Transcript Link</v>
      </c>
      <c r="M151" s="2" t="str">
        <f>HYPERLINK("https://files.afu.se/Downloads/Transcripts/Society%20for%20Scientific%20Exploration%20(SSE)/2019 10 04 - Society for Scientific Exploration - Speculation Unchained   Jerry Shifman_v6KI3TKZHCw - transcript (automated).pdf","Transcript Link")</f>
        <v>Transcript Link</v>
      </c>
    </row>
    <row r="152" ht="409.5" spans="1:13">
      <c r="A152" s="1" t="s">
        <v>697</v>
      </c>
      <c r="B152" s="1" t="s">
        <v>13</v>
      </c>
      <c r="C152" s="4" t="s">
        <v>706</v>
      </c>
      <c r="D152" s="1" t="s">
        <v>707</v>
      </c>
      <c r="E152" s="1" t="s">
        <v>708</v>
      </c>
      <c r="F152" s="4" t="s">
        <v>17</v>
      </c>
      <c r="G152" s="1" t="s">
        <v>18</v>
      </c>
      <c r="H152" s="1" t="s">
        <v>19</v>
      </c>
      <c r="I152" s="1" t="s">
        <v>20</v>
      </c>
      <c r="J152" s="1" t="s">
        <v>709</v>
      </c>
      <c r="K152" s="1" t="s">
        <v>22</v>
      </c>
      <c r="L152" s="1">
        <v>0</v>
      </c>
      <c r="M152" s="2">
        <v>0</v>
      </c>
    </row>
    <row r="153" ht="409.5" spans="1:13">
      <c r="A153" s="1" t="s">
        <v>697</v>
      </c>
      <c r="B153" s="1" t="s">
        <v>13</v>
      </c>
      <c r="C153" s="4" t="s">
        <v>710</v>
      </c>
      <c r="D153" s="1" t="s">
        <v>711</v>
      </c>
      <c r="E153" s="1" t="s">
        <v>712</v>
      </c>
      <c r="F153" s="4" t="s">
        <v>17</v>
      </c>
      <c r="G153" s="1" t="s">
        <v>18</v>
      </c>
      <c r="H153" s="1" t="s">
        <v>19</v>
      </c>
      <c r="I153" s="1" t="s">
        <v>20</v>
      </c>
      <c r="J153" s="1" t="s">
        <v>713</v>
      </c>
      <c r="K153" s="1" t="s">
        <v>22</v>
      </c>
      <c r="L153" s="1" t="str">
        <f>HYPERLINK("https://files.afu.se/Downloads/Transcripts/Society%20for%20Scientific%20Exploration%20(SSE)/2019 10 04 - Society for Scientific Exploration - The How and the Why of Emergence and Intention   George Gantz_BeN_eyW5pLo - transcript (automated).pdf","Transcript Link")</f>
        <v>Transcript Link</v>
      </c>
      <c r="M153" s="2" t="str">
        <f>HYPERLINK("https://files.afu.se/Downloads/Transcripts/Society%20for%20Scientific%20Exploration%20(SSE)/2019 10 04 - Society for Scientific Exploration - The How and the Why of Emergence and Intention   George Gantz_BeN_eyW5pLo - transcript (automated).pdf","Transcript Link")</f>
        <v>Transcript Link</v>
      </c>
    </row>
    <row r="154" ht="409.5" spans="1:13">
      <c r="A154" s="1" t="s">
        <v>697</v>
      </c>
      <c r="B154" s="1" t="s">
        <v>13</v>
      </c>
      <c r="C154" s="4" t="s">
        <v>714</v>
      </c>
      <c r="D154" s="1" t="s">
        <v>715</v>
      </c>
      <c r="E154" s="1" t="s">
        <v>716</v>
      </c>
      <c r="F154" s="4" t="s">
        <v>17</v>
      </c>
      <c r="G154" s="1" t="s">
        <v>18</v>
      </c>
      <c r="H154" s="1" t="s">
        <v>19</v>
      </c>
      <c r="I154" s="1" t="s">
        <v>20</v>
      </c>
      <c r="J154" s="1" t="s">
        <v>717</v>
      </c>
      <c r="K154" s="1" t="s">
        <v>22</v>
      </c>
      <c r="L154" s="1" t="str">
        <f>HYPERLINK("https://files.afu.se/Downloads/Transcripts/Society%20for%20Scientific%20Exploration%20(SSE)/2019 10 04 - Society for Scientific Exploration - Paranormal Phenomenology   Jason Reza Jorjani_Pa4UvstxcgM - transcript (automated).pdf","Transcript Link")</f>
        <v>Transcript Link</v>
      </c>
      <c r="M154" s="2" t="str">
        <f>HYPERLINK("https://files.afu.se/Downloads/Transcripts/Society%20for%20Scientific%20Exploration%20(SSE)/2019 10 04 - Society for Scientific Exploration - Paranormal Phenomenology   Jason Reza Jorjani_Pa4UvstxcgM - transcript (automated).pdf","Transcript Link")</f>
        <v>Transcript Link</v>
      </c>
    </row>
    <row r="155" ht="409.5" spans="1:13">
      <c r="A155" s="1" t="s">
        <v>697</v>
      </c>
      <c r="B155" s="1" t="s">
        <v>13</v>
      </c>
      <c r="C155" s="4" t="s">
        <v>718</v>
      </c>
      <c r="D155" s="1" t="s">
        <v>719</v>
      </c>
      <c r="E155" s="1" t="s">
        <v>720</v>
      </c>
      <c r="F155" s="4" t="s">
        <v>17</v>
      </c>
      <c r="G155" s="1" t="s">
        <v>18</v>
      </c>
      <c r="H155" s="1" t="s">
        <v>19</v>
      </c>
      <c r="I155" s="1" t="s">
        <v>20</v>
      </c>
      <c r="J155" s="1" t="s">
        <v>721</v>
      </c>
      <c r="K155" s="1" t="s">
        <v>22</v>
      </c>
      <c r="L155" s="1">
        <v>0</v>
      </c>
      <c r="M155" s="2">
        <v>0</v>
      </c>
    </row>
    <row r="156" ht="409.5" spans="1:13">
      <c r="A156" s="1" t="s">
        <v>722</v>
      </c>
      <c r="B156" s="1" t="s">
        <v>13</v>
      </c>
      <c r="C156" s="4" t="s">
        <v>723</v>
      </c>
      <c r="D156" s="1" t="s">
        <v>724</v>
      </c>
      <c r="E156" s="1" t="s">
        <v>725</v>
      </c>
      <c r="F156" s="4" t="s">
        <v>17</v>
      </c>
      <c r="G156" s="1" t="s">
        <v>18</v>
      </c>
      <c r="H156" s="1" t="s">
        <v>19</v>
      </c>
      <c r="I156" s="1" t="s">
        <v>20</v>
      </c>
      <c r="J156" s="1" t="s">
        <v>726</v>
      </c>
      <c r="K156" s="1" t="s">
        <v>22</v>
      </c>
      <c r="L156" s="1" t="str">
        <f>HYPERLINK("https://files.afu.se/Downloads/Transcripts/Society%20for%20Scientific%20Exploration%20(SSE)/2019 09 30 - Society for Scientific Exploration - Suppressing Cancer Cell Growth through Subtle Energy   Yury Kronn_R9Cst4ioXGk - transcript (automated).pdf","Transcript Link")</f>
        <v>Transcript Link</v>
      </c>
      <c r="M156" s="2" t="str">
        <f>HYPERLINK("https://files.afu.se/Downloads/Transcripts/Society%20for%20Scientific%20Exploration%20(SSE)/2019 09 30 - Society for Scientific Exploration - Suppressing Cancer Cell Growth through Subtle Energy   Yury Kronn_R9Cst4ioXGk - transcript (automated).pdf","Transcript Link")</f>
        <v>Transcript Link</v>
      </c>
    </row>
    <row r="157" ht="409.5" spans="1:13">
      <c r="A157" s="1" t="s">
        <v>722</v>
      </c>
      <c r="B157" s="1" t="s">
        <v>13</v>
      </c>
      <c r="C157" s="4" t="s">
        <v>727</v>
      </c>
      <c r="D157" s="1" t="s">
        <v>728</v>
      </c>
      <c r="E157" s="1" t="s">
        <v>729</v>
      </c>
      <c r="F157" s="4" t="s">
        <v>17</v>
      </c>
      <c r="G157" s="1" t="s">
        <v>18</v>
      </c>
      <c r="H157" s="1" t="s">
        <v>19</v>
      </c>
      <c r="I157" s="1" t="s">
        <v>20</v>
      </c>
      <c r="J157" s="1" t="s">
        <v>730</v>
      </c>
      <c r="K157" s="1" t="s">
        <v>22</v>
      </c>
      <c r="L157" s="1" t="str">
        <f>HYPERLINK("https://files.afu.se/Downloads/Transcripts/Society%20for%20Scientific%20Exploration%20(SSE)/2019 09 30 - Society for Scientific Exploration - A Torsional Pendulum that Detects Bioenergy   J. Norman Hansen_CAuB7xPtPSM - transcript (automated).pdf","Transcript Link")</f>
        <v>Transcript Link</v>
      </c>
      <c r="M157" s="2" t="str">
        <f>HYPERLINK("https://files.afu.se/Downloads/Transcripts/Society%20for%20Scientific%20Exploration%20(SSE)/2019 09 30 - Society for Scientific Exploration - A Torsional Pendulum that Detects Bioenergy   J. Norman Hansen_CAuB7xPtPSM - transcript (automated).pdf","Transcript Link")</f>
        <v>Transcript Link</v>
      </c>
    </row>
    <row r="158" ht="409.5" spans="1:13">
      <c r="A158" s="1" t="s">
        <v>722</v>
      </c>
      <c r="B158" s="1" t="s">
        <v>13</v>
      </c>
      <c r="C158" s="4" t="s">
        <v>731</v>
      </c>
      <c r="D158" s="1" t="s">
        <v>732</v>
      </c>
      <c r="E158" s="1" t="s">
        <v>733</v>
      </c>
      <c r="F158" s="4" t="s">
        <v>17</v>
      </c>
      <c r="G158" s="1" t="s">
        <v>18</v>
      </c>
      <c r="H158" s="1" t="s">
        <v>19</v>
      </c>
      <c r="I158" s="1" t="s">
        <v>20</v>
      </c>
      <c r="J158" s="1" t="s">
        <v>734</v>
      </c>
      <c r="K158" s="1" t="s">
        <v>22</v>
      </c>
      <c r="L158" s="1" t="str">
        <f>HYPERLINK("https://files.afu.se/Downloads/Transcripts/Society%20for%20Scientific%20Exploration%20(SSE)/2019 09 30 - Society for Scientific Exploration - Effect of Bioelectromagnetic Energy on Human Cells   Jagdish Kohli_MREdFkvS5Xg - transcript (automated).pdf","Transcript Link")</f>
        <v>Transcript Link</v>
      </c>
      <c r="M158" s="2" t="str">
        <f>HYPERLINK("https://files.afu.se/Downloads/Transcripts/Society%20for%20Scientific%20Exploration%20(SSE)/2019 09 30 - Society for Scientific Exploration - Effect of Bioelectromagnetic Energy on Human Cells   Jagdish Kohli_MREdFkvS5Xg - transcript (automated).pdf","Transcript Link")</f>
        <v>Transcript Link</v>
      </c>
    </row>
    <row r="159" ht="409.5" spans="1:13">
      <c r="A159" s="1" t="s">
        <v>722</v>
      </c>
      <c r="B159" s="1" t="s">
        <v>13</v>
      </c>
      <c r="C159" s="4" t="s">
        <v>735</v>
      </c>
      <c r="D159" s="1" t="s">
        <v>736</v>
      </c>
      <c r="E159" s="1" t="s">
        <v>737</v>
      </c>
      <c r="F159" s="4" t="s">
        <v>17</v>
      </c>
      <c r="G159" s="1" t="s">
        <v>18</v>
      </c>
      <c r="H159" s="1" t="s">
        <v>19</v>
      </c>
      <c r="I159" s="1" t="s">
        <v>20</v>
      </c>
      <c r="J159" s="1" t="s">
        <v>738</v>
      </c>
      <c r="K159" s="1" t="s">
        <v>22</v>
      </c>
      <c r="L159" s="1" t="str">
        <f>HYPERLINK("https://files.afu.se/Downloads/Transcripts/Society%20for%20Scientific%20Exploration%20(SSE)/2019 09 30 - Society for Scientific Exploration - Effects of Subtle Energy Patterns on Cells   Yury Kronn_J8gSZsqIKc8 - transcript (automated).pdf","Transcript Link")</f>
        <v>Transcript Link</v>
      </c>
      <c r="M159" s="2" t="str">
        <f>HYPERLINK("https://files.afu.se/Downloads/Transcripts/Society%20for%20Scientific%20Exploration%20(SSE)/2019 09 30 - Society for Scientific Exploration - Effects of Subtle Energy Patterns on Cells   Yury Kronn_J8gSZsqIKc8 - transcript (automated).pdf","Transcript Link")</f>
        <v>Transcript Link</v>
      </c>
    </row>
    <row r="160" ht="409.5" spans="1:13">
      <c r="A160" s="1" t="s">
        <v>722</v>
      </c>
      <c r="B160" s="1" t="s">
        <v>13</v>
      </c>
      <c r="C160" s="4" t="s">
        <v>739</v>
      </c>
      <c r="D160" s="1" t="s">
        <v>740</v>
      </c>
      <c r="E160" s="1" t="s">
        <v>741</v>
      </c>
      <c r="F160" s="4" t="s">
        <v>17</v>
      </c>
      <c r="G160" s="1" t="s">
        <v>18</v>
      </c>
      <c r="H160" s="1" t="s">
        <v>19</v>
      </c>
      <c r="I160" s="1" t="s">
        <v>20</v>
      </c>
      <c r="J160" s="1" t="s">
        <v>742</v>
      </c>
      <c r="K160" s="1" t="s">
        <v>22</v>
      </c>
      <c r="L160" s="1" t="str">
        <f>HYPERLINK("https://files.afu.se/Downloads/Transcripts/Society%20for%20Scientific%20Exploration%20(SSE)/2019 09 30 - Society for Scientific Exploration - Water Memory  Carrier of Conscious Intention   Glen Rein_NSuZtoUVCbk - transcript (automated).pdf","Transcript Link")</f>
        <v>Transcript Link</v>
      </c>
      <c r="M160" s="2" t="str">
        <f>HYPERLINK("https://files.afu.se/Downloads/Transcripts/Society%20for%20Scientific%20Exploration%20(SSE)/2019 09 30 - Society for Scientific Exploration - Water Memory  Carrier of Conscious Intention   Glen Rein_NSuZtoUVCbk - transcript (automated).pdf","Transcript Link")</f>
        <v>Transcript Link</v>
      </c>
    </row>
    <row r="161" ht="360" spans="1:13">
      <c r="A161" s="1" t="s">
        <v>722</v>
      </c>
      <c r="B161" s="1" t="s">
        <v>13</v>
      </c>
      <c r="C161" s="4" t="s">
        <v>743</v>
      </c>
      <c r="D161" s="1" t="s">
        <v>744</v>
      </c>
      <c r="E161" s="1" t="s">
        <v>745</v>
      </c>
      <c r="F161" s="4" t="s">
        <v>17</v>
      </c>
      <c r="G161" s="1" t="s">
        <v>18</v>
      </c>
      <c r="H161" s="1" t="s">
        <v>19</v>
      </c>
      <c r="I161" s="1" t="s">
        <v>20</v>
      </c>
      <c r="J161" s="1" t="s">
        <v>746</v>
      </c>
      <c r="K161" s="1" t="s">
        <v>22</v>
      </c>
      <c r="L161" s="1" t="str">
        <f>HYPERLINK("https://files.afu.se/Downloads/Transcripts/Society%20for%20Scientific%20Exploration%20(SSE)/2019 09 30 - Society for Scientific Exploration - Distant Group Intention on the Growth of Seedlings_eIx48B2W2Oo - transcript (automated).pdf","Transcript Link")</f>
        <v>Transcript Link</v>
      </c>
      <c r="M161" s="2" t="str">
        <f>HYPERLINK("https://files.afu.se/Downloads/Transcripts/Society%20for%20Scientific%20Exploration%20(SSE)/2019 09 30 - Society for Scientific Exploration - Distant Group Intention on the Growth of Seedlings_eIx48B2W2Oo - transcript (automated).pdf","Transcript Link")</f>
        <v>Transcript Link</v>
      </c>
    </row>
    <row r="162" ht="409.5" spans="1:13">
      <c r="A162" s="1" t="s">
        <v>722</v>
      </c>
      <c r="B162" s="1" t="s">
        <v>13</v>
      </c>
      <c r="C162" s="4" t="s">
        <v>747</v>
      </c>
      <c r="D162" s="1" t="s">
        <v>748</v>
      </c>
      <c r="E162" s="1" t="s">
        <v>749</v>
      </c>
      <c r="F162" s="4" t="s">
        <v>17</v>
      </c>
      <c r="G162" s="1" t="s">
        <v>18</v>
      </c>
      <c r="H162" s="1" t="s">
        <v>19</v>
      </c>
      <c r="I162" s="1" t="s">
        <v>20</v>
      </c>
      <c r="J162" s="1" t="s">
        <v>750</v>
      </c>
      <c r="K162" s="1" t="s">
        <v>22</v>
      </c>
      <c r="L162" s="1" t="str">
        <f>HYPERLINK("https://files.afu.se/Downloads/Transcripts/Society%20for%20Scientific%20Exploration%20(SSE)/2019 09 30 - Society for Scientific Exploration - Is Subtle Energy the 5th Force of the Universe    Yury Kronn_HH-wU5m-EWg - transcript (automated).pdf","Transcript Link")</f>
        <v>Transcript Link</v>
      </c>
      <c r="M162" s="2" t="str">
        <f>HYPERLINK("https://files.afu.se/Downloads/Transcripts/Society%20for%20Scientific%20Exploration%20(SSE)/2019 09 30 - Society for Scientific Exploration - Is Subtle Energy the 5th Force of the Universe    Yury Kronn_HH-wU5m-EWg - transcript (automated).pdf","Transcript Link")</f>
        <v>Transcript Link</v>
      </c>
    </row>
    <row r="163" ht="409.5" spans="1:13">
      <c r="A163" s="1" t="s">
        <v>722</v>
      </c>
      <c r="B163" s="1" t="s">
        <v>13</v>
      </c>
      <c r="C163" s="4" t="s">
        <v>751</v>
      </c>
      <c r="D163" s="1" t="s">
        <v>752</v>
      </c>
      <c r="E163" s="1" t="s">
        <v>753</v>
      </c>
      <c r="F163" s="4" t="s">
        <v>17</v>
      </c>
      <c r="G163" s="1" t="s">
        <v>18</v>
      </c>
      <c r="H163" s="1" t="s">
        <v>19</v>
      </c>
      <c r="I163" s="1" t="s">
        <v>20</v>
      </c>
      <c r="J163" s="1" t="s">
        <v>754</v>
      </c>
      <c r="K163" s="1" t="s">
        <v>22</v>
      </c>
      <c r="L163" s="1" t="str">
        <f>HYPERLINK("https://files.afu.se/Downloads/Transcripts/Society%20for%20Scientific%20Exploration%20(SSE)/2019 09 30 - Society for Scientific Exploration - Therapeutic Sound and the Human Biofield   Eileen Day McKusick_CxaVmorTDKc - transcript (automated).pdf","Transcript Link")</f>
        <v>Transcript Link</v>
      </c>
      <c r="M163" s="2" t="str">
        <f>HYPERLINK("https://files.afu.se/Downloads/Transcripts/Society%20for%20Scientific%20Exploration%20(SSE)/2019 09 30 - Society for Scientific Exploration - Therapeutic Sound and the Human Biofield   Eileen Day McKusick_CxaVmorTDKc - transcript (automated).pdf","Transcript Link")</f>
        <v>Transcript Link</v>
      </c>
    </row>
    <row r="164" ht="409.5" spans="1:13">
      <c r="A164" s="1" t="s">
        <v>722</v>
      </c>
      <c r="B164" s="1" t="s">
        <v>13</v>
      </c>
      <c r="C164" s="4" t="s">
        <v>755</v>
      </c>
      <c r="D164" s="1" t="s">
        <v>756</v>
      </c>
      <c r="E164" s="1" t="s">
        <v>757</v>
      </c>
      <c r="F164" s="4" t="s">
        <v>17</v>
      </c>
      <c r="G164" s="1" t="s">
        <v>18</v>
      </c>
      <c r="H164" s="1" t="s">
        <v>19</v>
      </c>
      <c r="I164" s="1" t="s">
        <v>20</v>
      </c>
      <c r="J164" s="1" t="s">
        <v>758</v>
      </c>
      <c r="K164" s="1" t="s">
        <v>22</v>
      </c>
      <c r="L164" s="1" t="str">
        <f>HYPERLINK("https://files.afu.se/Downloads/Transcripts/Society%20for%20Scientific%20Exploration%20(SSE)/2019 09 30 - Society for Scientific Exploration - Energy Medicine, Chakras, and Science    J. Kenneth Arnette_5ttUbdsspL4 - transcript (automated).pdf","Transcript Link")</f>
        <v>Transcript Link</v>
      </c>
      <c r="M164" s="2" t="str">
        <f>HYPERLINK("https://files.afu.se/Downloads/Transcripts/Society%20for%20Scientific%20Exploration%20(SSE)/2019 09 30 - Society for Scientific Exploration - Energy Medicine, Chakras, and Science    J. Kenneth Arnette_5ttUbdsspL4 - transcript (automated).pdf","Transcript Link")</f>
        <v>Transcript Link</v>
      </c>
    </row>
    <row r="165" ht="409.5" spans="1:13">
      <c r="A165" s="1" t="s">
        <v>722</v>
      </c>
      <c r="B165" s="1" t="s">
        <v>13</v>
      </c>
      <c r="C165" s="4" t="s">
        <v>759</v>
      </c>
      <c r="D165" s="1" t="s">
        <v>760</v>
      </c>
      <c r="E165" s="1" t="s">
        <v>761</v>
      </c>
      <c r="F165" s="4" t="s">
        <v>17</v>
      </c>
      <c r="G165" s="1" t="s">
        <v>18</v>
      </c>
      <c r="H165" s="1" t="s">
        <v>19</v>
      </c>
      <c r="I165" s="1" t="s">
        <v>20</v>
      </c>
      <c r="J165" s="1" t="s">
        <v>762</v>
      </c>
      <c r="K165" s="1" t="s">
        <v>22</v>
      </c>
      <c r="L165" s="1" t="str">
        <f>HYPERLINK("https://files.afu.se/Downloads/Transcripts/Society%20for%20Scientific%20Exploration%20(SSE)/2019 09 30 - Society for Scientific Exploration - Unraveling the Ayurvedic Mystery   Shanmugamurthy Lakshmanan_aXuiHQSrKAY - transcript (automated).pdf","Transcript Link")</f>
        <v>Transcript Link</v>
      </c>
      <c r="M165" s="2" t="str">
        <f>HYPERLINK("https://files.afu.se/Downloads/Transcripts/Society%20for%20Scientific%20Exploration%20(SSE)/2019 09 30 - Society for Scientific Exploration - Unraveling the Ayurvedic Mystery   Shanmugamurthy Lakshmanan_aXuiHQSrKAY - transcript (automated).pdf","Transcript Link")</f>
        <v>Transcript Link</v>
      </c>
    </row>
    <row r="166" ht="409.5" spans="1:13">
      <c r="A166" s="1" t="s">
        <v>722</v>
      </c>
      <c r="B166" s="1" t="s">
        <v>13</v>
      </c>
      <c r="C166" s="4" t="s">
        <v>763</v>
      </c>
      <c r="D166" s="1" t="s">
        <v>764</v>
      </c>
      <c r="E166" s="1" t="s">
        <v>765</v>
      </c>
      <c r="F166" s="4" t="s">
        <v>17</v>
      </c>
      <c r="G166" s="1" t="s">
        <v>18</v>
      </c>
      <c r="H166" s="1" t="s">
        <v>19</v>
      </c>
      <c r="I166" s="1" t="s">
        <v>20</v>
      </c>
      <c r="J166" s="1" t="s">
        <v>766</v>
      </c>
      <c r="K166" s="1" t="s">
        <v>22</v>
      </c>
      <c r="L166" s="1">
        <v>0</v>
      </c>
      <c r="M166" s="2">
        <v>0</v>
      </c>
    </row>
    <row r="167" ht="409.5" spans="1:13">
      <c r="A167" s="1" t="s">
        <v>722</v>
      </c>
      <c r="B167" s="1" t="s">
        <v>13</v>
      </c>
      <c r="C167" s="4" t="s">
        <v>767</v>
      </c>
      <c r="D167" s="1" t="s">
        <v>768</v>
      </c>
      <c r="E167" s="1" t="s">
        <v>769</v>
      </c>
      <c r="F167" s="4" t="s">
        <v>17</v>
      </c>
      <c r="G167" s="1" t="s">
        <v>18</v>
      </c>
      <c r="H167" s="1" t="s">
        <v>19</v>
      </c>
      <c r="I167" s="1" t="s">
        <v>20</v>
      </c>
      <c r="J167" s="1" t="s">
        <v>770</v>
      </c>
      <c r="K167" s="1" t="s">
        <v>22</v>
      </c>
      <c r="L167" s="1" t="str">
        <f>HYPERLINK("https://files.afu.se/Downloads/Transcripts/Society%20for%20Scientific%20Exploration%20(SSE)/2019 09 30 - Society for Scientific Exploration - The Science of BioGeometry   Jerry Gin_iA_ZMilQ92c - transcript (automated).pdf","Transcript Link")</f>
        <v>Transcript Link</v>
      </c>
      <c r="M167" s="2" t="str">
        <f>HYPERLINK("https://files.afu.se/Downloads/Transcripts/Society%20for%20Scientific%20Exploration%20(SSE)/2019 09 30 - Society for Scientific Exploration - The Science of BioGeometry   Jerry Gin_iA_ZMilQ92c - transcript (automated).pdf","Transcript Link")</f>
        <v>Transcript Link</v>
      </c>
    </row>
    <row r="168" ht="409.5" spans="1:13">
      <c r="A168" s="1" t="s">
        <v>722</v>
      </c>
      <c r="B168" s="1" t="s">
        <v>13</v>
      </c>
      <c r="C168" s="4" t="s">
        <v>771</v>
      </c>
      <c r="D168" s="1" t="s">
        <v>772</v>
      </c>
      <c r="E168" s="1" t="s">
        <v>773</v>
      </c>
      <c r="F168" s="4" t="s">
        <v>17</v>
      </c>
      <c r="G168" s="1" t="s">
        <v>18</v>
      </c>
      <c r="H168" s="1" t="s">
        <v>19</v>
      </c>
      <c r="I168" s="1" t="s">
        <v>20</v>
      </c>
      <c r="J168" s="1" t="s">
        <v>774</v>
      </c>
      <c r="K168" s="1" t="s">
        <v>22</v>
      </c>
      <c r="L168" s="1" t="str">
        <f>HYPERLINK("https://files.afu.se/Downloads/Transcripts/Society%20for%20Scientific%20Exploration%20(SSE)/2019 09 30 - Society for Scientific Exploration - Studies on “Life-Energy”   Roger Taylor_Qb0ZtB0ZtLs - transcript (automated).pdf","Transcript Link")</f>
        <v>Transcript Link</v>
      </c>
      <c r="M168" s="2" t="str">
        <f>HYPERLINK("https://files.afu.se/Downloads/Transcripts/Society%20for%20Scientific%20Exploration%20(SSE)/2019 09 30 - Society for Scientific Exploration - Studies on “Life-Energy”   Roger Taylor_Qb0ZtB0ZtLs - transcript (automated).pdf","Transcript Link")</f>
        <v>Transcript Link</v>
      </c>
    </row>
    <row r="169" ht="409.5" spans="1:13">
      <c r="A169" s="1" t="s">
        <v>775</v>
      </c>
      <c r="B169" s="1" t="s">
        <v>13</v>
      </c>
      <c r="C169" s="4" t="s">
        <v>776</v>
      </c>
      <c r="D169" s="1" t="s">
        <v>777</v>
      </c>
      <c r="E169" s="1" t="s">
        <v>778</v>
      </c>
      <c r="F169" s="4" t="s">
        <v>17</v>
      </c>
      <c r="G169" s="1" t="s">
        <v>18</v>
      </c>
      <c r="H169" s="1" t="s">
        <v>19</v>
      </c>
      <c r="I169" s="1" t="s">
        <v>20</v>
      </c>
      <c r="J169" s="1" t="s">
        <v>779</v>
      </c>
      <c r="K169" s="1" t="s">
        <v>22</v>
      </c>
      <c r="L169" s="1" t="str">
        <f>HYPERLINK("https://files.afu.se/Downloads/Transcripts/Society%20for%20Scientific%20Exploration%20(SSE)/2019 09 12 - Society for Scientific Exploration - Global and Individual Consciousness   Roger Nelson_6qZBmXHJcaM - transcript (automated).pdf","Transcript Link")</f>
        <v>Transcript Link</v>
      </c>
      <c r="M169" s="2" t="str">
        <f>HYPERLINK("https://files.afu.se/Downloads/Transcripts/Society%20for%20Scientific%20Exploration%20(SSE)/2019 09 12 - Society for Scientific Exploration - Global and Individual Consciousness   Roger Nelson_6qZBmXHJcaM - transcript (automated).pdf","Transcript Link")</f>
        <v>Transcript Link</v>
      </c>
    </row>
    <row r="170" ht="409.5" spans="1:13">
      <c r="A170" s="1" t="s">
        <v>775</v>
      </c>
      <c r="B170" s="1" t="s">
        <v>13</v>
      </c>
      <c r="C170" s="4" t="s">
        <v>780</v>
      </c>
      <c r="D170" s="1" t="s">
        <v>781</v>
      </c>
      <c r="E170" s="1" t="s">
        <v>782</v>
      </c>
      <c r="F170" s="4" t="s">
        <v>17</v>
      </c>
      <c r="G170" s="1" t="s">
        <v>18</v>
      </c>
      <c r="H170" s="1" t="s">
        <v>19</v>
      </c>
      <c r="I170" s="1" t="s">
        <v>20</v>
      </c>
      <c r="J170" s="1" t="s">
        <v>783</v>
      </c>
      <c r="K170" s="1" t="s">
        <v>22</v>
      </c>
      <c r="L170" s="1" t="str">
        <f>HYPERLINK("https://files.afu.se/Downloads/Transcripts/Society%20for%20Scientific%20Exploration%20(SSE)/2019 09 12 - Society for Scientific Exploration - How Consciousness is Like Las Vegas   Richard Shoup_Jw9V3cBLPWQ - transcript (automated).pdf","Transcript Link")</f>
        <v>Transcript Link</v>
      </c>
      <c r="M170" s="2" t="str">
        <f>HYPERLINK("https://files.afu.se/Downloads/Transcripts/Society%20for%20Scientific%20Exploration%20(SSE)/2019 09 12 - Society for Scientific Exploration - How Consciousness is Like Las Vegas   Richard Shoup_Jw9V3cBLPWQ - transcript (automated).pdf","Transcript Link")</f>
        <v>Transcript Link</v>
      </c>
    </row>
    <row r="171" ht="409.5" spans="1:13">
      <c r="A171" s="1" t="s">
        <v>775</v>
      </c>
      <c r="B171" s="1" t="s">
        <v>13</v>
      </c>
      <c r="C171" s="4" t="s">
        <v>784</v>
      </c>
      <c r="D171" s="1" t="s">
        <v>785</v>
      </c>
      <c r="E171" s="1" t="s">
        <v>786</v>
      </c>
      <c r="F171" s="4" t="s">
        <v>17</v>
      </c>
      <c r="G171" s="1" t="s">
        <v>18</v>
      </c>
      <c r="H171" s="1" t="s">
        <v>19</v>
      </c>
      <c r="I171" s="1" t="s">
        <v>20</v>
      </c>
      <c r="J171" s="1" t="s">
        <v>787</v>
      </c>
      <c r="K171" s="1" t="s">
        <v>22</v>
      </c>
      <c r="L171" s="1" t="str">
        <f>HYPERLINK("https://files.afu.se/Downloads/Transcripts/Society%20for%20Scientific%20Exploration%20(SSE)/2019 09 12 - Society for Scientific Exploration - Beyond Quantum  Consciousness in Action   Larissa Cheran_J25QR8kR2kY - transcript (automated).pdf","Transcript Link")</f>
        <v>Transcript Link</v>
      </c>
      <c r="M171" s="2" t="str">
        <f>HYPERLINK("https://files.afu.se/Downloads/Transcripts/Society%20for%20Scientific%20Exploration%20(SSE)/2019 09 12 - Society for Scientific Exploration - Beyond Quantum  Consciousness in Action   Larissa Cheran_J25QR8kR2kY - transcript (automated).pdf","Transcript Link")</f>
        <v>Transcript Link</v>
      </c>
    </row>
    <row r="172" ht="409.5" spans="1:13">
      <c r="A172" s="1" t="s">
        <v>775</v>
      </c>
      <c r="B172" s="1" t="s">
        <v>13</v>
      </c>
      <c r="C172" s="4" t="s">
        <v>788</v>
      </c>
      <c r="D172" s="1" t="s">
        <v>789</v>
      </c>
      <c r="E172" s="1" t="s">
        <v>790</v>
      </c>
      <c r="F172" s="4" t="s">
        <v>17</v>
      </c>
      <c r="G172" s="1" t="s">
        <v>18</v>
      </c>
      <c r="H172" s="1" t="s">
        <v>19</v>
      </c>
      <c r="I172" s="1" t="s">
        <v>20</v>
      </c>
      <c r="J172" s="1" t="s">
        <v>791</v>
      </c>
      <c r="K172" s="1" t="s">
        <v>22</v>
      </c>
      <c r="L172" s="1">
        <v>0</v>
      </c>
      <c r="M172" s="2">
        <v>0</v>
      </c>
    </row>
    <row r="173" ht="409.5" spans="1:13">
      <c r="A173" s="1" t="s">
        <v>775</v>
      </c>
      <c r="B173" s="1" t="s">
        <v>13</v>
      </c>
      <c r="C173" s="4" t="s">
        <v>792</v>
      </c>
      <c r="D173" s="1" t="s">
        <v>793</v>
      </c>
      <c r="E173" s="1" t="s">
        <v>794</v>
      </c>
      <c r="F173" s="4" t="s">
        <v>17</v>
      </c>
      <c r="G173" s="1" t="s">
        <v>18</v>
      </c>
      <c r="H173" s="1" t="s">
        <v>19</v>
      </c>
      <c r="I173" s="1" t="s">
        <v>20</v>
      </c>
      <c r="J173" s="1" t="s">
        <v>795</v>
      </c>
      <c r="K173" s="1" t="s">
        <v>22</v>
      </c>
      <c r="L173" s="1" t="str">
        <f>HYPERLINK("https://files.afu.se/Downloads/Transcripts/Society%20for%20Scientific%20Exploration%20(SSE)/2019 09 12 - Society for Scientific Exploration - The Global Consciousness Project  Findings   Roger Nelson_63OX4ESrPMY - transcript (automated).pdf","Transcript Link")</f>
        <v>Transcript Link</v>
      </c>
      <c r="M173" s="2" t="str">
        <f>HYPERLINK("https://files.afu.se/Downloads/Transcripts/Society%20for%20Scientific%20Exploration%20(SSE)/2019 09 12 - Society for Scientific Exploration - The Global Consciousness Project  Findings   Roger Nelson_63OX4ESrPMY - transcript (automated).pdf","Transcript Link")</f>
        <v>Transcript Link</v>
      </c>
    </row>
    <row r="174" ht="409.5" spans="1:13">
      <c r="A174" s="1" t="s">
        <v>775</v>
      </c>
      <c r="B174" s="1" t="s">
        <v>13</v>
      </c>
      <c r="C174" s="4" t="s">
        <v>796</v>
      </c>
      <c r="D174" s="1" t="s">
        <v>797</v>
      </c>
      <c r="E174" s="1" t="s">
        <v>798</v>
      </c>
      <c r="F174" s="4" t="s">
        <v>17</v>
      </c>
      <c r="G174" s="1" t="s">
        <v>18</v>
      </c>
      <c r="H174" s="1" t="s">
        <v>19</v>
      </c>
      <c r="I174" s="1" t="s">
        <v>20</v>
      </c>
      <c r="J174" s="1" t="s">
        <v>799</v>
      </c>
      <c r="K174" s="1" t="s">
        <v>22</v>
      </c>
      <c r="L174" s="1">
        <v>0</v>
      </c>
      <c r="M174" s="2">
        <v>0</v>
      </c>
    </row>
    <row r="175" ht="409.5" spans="1:13">
      <c r="A175" s="1" t="s">
        <v>775</v>
      </c>
      <c r="B175" s="1" t="s">
        <v>13</v>
      </c>
      <c r="C175" s="4" t="s">
        <v>800</v>
      </c>
      <c r="D175" s="1" t="s">
        <v>801</v>
      </c>
      <c r="E175" s="1" t="s">
        <v>802</v>
      </c>
      <c r="F175" s="4" t="s">
        <v>17</v>
      </c>
      <c r="G175" s="1" t="s">
        <v>18</v>
      </c>
      <c r="H175" s="1" t="s">
        <v>19</v>
      </c>
      <c r="I175" s="1" t="s">
        <v>20</v>
      </c>
      <c r="J175" s="1" t="s">
        <v>803</v>
      </c>
      <c r="K175" s="1" t="s">
        <v>22</v>
      </c>
      <c r="L175" s="1">
        <v>0</v>
      </c>
      <c r="M175" s="2">
        <v>0</v>
      </c>
    </row>
    <row r="176" ht="409.5" spans="1:13">
      <c r="A176" s="1" t="s">
        <v>775</v>
      </c>
      <c r="B176" s="1" t="s">
        <v>13</v>
      </c>
      <c r="C176" s="4" t="s">
        <v>804</v>
      </c>
      <c r="D176" s="1" t="s">
        <v>805</v>
      </c>
      <c r="E176" s="1" t="s">
        <v>806</v>
      </c>
      <c r="F176" s="4" t="s">
        <v>17</v>
      </c>
      <c r="G176" s="1" t="s">
        <v>18</v>
      </c>
      <c r="H176" s="1" t="s">
        <v>19</v>
      </c>
      <c r="I176" s="1" t="s">
        <v>20</v>
      </c>
      <c r="J176" s="1" t="s">
        <v>807</v>
      </c>
      <c r="K176" s="1" t="s">
        <v>22</v>
      </c>
      <c r="L176" s="1" t="str">
        <f>HYPERLINK("https://files.afu.se/Downloads/Transcripts/Society%20for%20Scientific%20Exploration%20(SSE)/2019 09 12 - Society for Scientific Exploration - Toward a Post-Quantum Theory of Consciousness   Imants Barušs_SpmrfJwGU_o - transcript (automated).pdf","Transcript Link")</f>
        <v>Transcript Link</v>
      </c>
      <c r="M176" s="2" t="str">
        <f>HYPERLINK("https://files.afu.se/Downloads/Transcripts/Society%20for%20Scientific%20Exploration%20(SSE)/2019 09 12 - Society for Scientific Exploration - Toward a Post-Quantum Theory of Consciousness   Imants Barušs_SpmrfJwGU_o - transcript (automated).pdf","Transcript Link")</f>
        <v>Transcript Link</v>
      </c>
    </row>
    <row r="177" ht="409.5" spans="1:13">
      <c r="A177" s="1" t="s">
        <v>775</v>
      </c>
      <c r="B177" s="1" t="s">
        <v>13</v>
      </c>
      <c r="C177" s="4" t="s">
        <v>808</v>
      </c>
      <c r="D177" s="1" t="s">
        <v>809</v>
      </c>
      <c r="E177" s="1" t="s">
        <v>810</v>
      </c>
      <c r="F177" s="4" t="s">
        <v>17</v>
      </c>
      <c r="G177" s="1" t="s">
        <v>18</v>
      </c>
      <c r="H177" s="1" t="s">
        <v>19</v>
      </c>
      <c r="I177" s="1" t="s">
        <v>20</v>
      </c>
      <c r="J177" s="1" t="s">
        <v>811</v>
      </c>
      <c r="K177" s="1" t="s">
        <v>22</v>
      </c>
      <c r="L177" s="1">
        <v>0</v>
      </c>
      <c r="M177" s="2">
        <v>0</v>
      </c>
    </row>
    <row r="178" ht="409.5" spans="1:13">
      <c r="A178" s="1" t="s">
        <v>812</v>
      </c>
      <c r="B178" s="1" t="s">
        <v>13</v>
      </c>
      <c r="C178" s="4" t="s">
        <v>813</v>
      </c>
      <c r="D178" s="1" t="s">
        <v>814</v>
      </c>
      <c r="E178" s="1" t="s">
        <v>815</v>
      </c>
      <c r="F178" s="4" t="s">
        <v>17</v>
      </c>
      <c r="G178" s="1" t="s">
        <v>18</v>
      </c>
      <c r="H178" s="1" t="s">
        <v>19</v>
      </c>
      <c r="I178" s="1" t="s">
        <v>20</v>
      </c>
      <c r="J178" s="1" t="s">
        <v>816</v>
      </c>
      <c r="K178" s="1" t="s">
        <v>22</v>
      </c>
      <c r="L178" s="1" t="str">
        <f>HYPERLINK("https://files.afu.se/Downloads/Transcripts/Society%20for%20Scientific%20Exploration%20(SSE)/2019 09 05 - Society for Scientific Exploration - Presidential Address   William Bengston_addFgzPDQrA - transcript (automated).pdf","Transcript Link")</f>
        <v>Transcript Link</v>
      </c>
      <c r="M178" s="2" t="str">
        <f>HYPERLINK("https://files.afu.se/Downloads/Transcripts/Society%20for%20Scientific%20Exploration%20(SSE)/2019 09 05 - Society for Scientific Exploration - Presidential Address   William Bengston_addFgzPDQrA - transcript (automated).pdf","Transcript Link")</f>
        <v>Transcript Link</v>
      </c>
    </row>
    <row r="179" ht="409.5" spans="1:13">
      <c r="A179" s="1" t="s">
        <v>812</v>
      </c>
      <c r="B179" s="1" t="s">
        <v>13</v>
      </c>
      <c r="C179" s="4" t="s">
        <v>817</v>
      </c>
      <c r="D179" s="1" t="s">
        <v>818</v>
      </c>
      <c r="E179" s="1" t="s">
        <v>819</v>
      </c>
      <c r="F179" s="4" t="s">
        <v>17</v>
      </c>
      <c r="G179" s="1" t="s">
        <v>18</v>
      </c>
      <c r="H179" s="1" t="s">
        <v>19</v>
      </c>
      <c r="I179" s="1" t="s">
        <v>20</v>
      </c>
      <c r="J179" s="1" t="s">
        <v>820</v>
      </c>
      <c r="K179" s="1" t="s">
        <v>22</v>
      </c>
      <c r="L179" s="1" t="str">
        <f>HYPERLINK("https://files.afu.se/Downloads/Transcripts/Society%20for%20Scientific%20Exploration%20(SSE)/2019 09 05 - Society for Scientific Exploration - Dinsdale Award Talk   Henry H. Bauer_uC7h4aIE7Ds - transcript (automated).pdf","Transcript Link")</f>
        <v>Transcript Link</v>
      </c>
      <c r="M179" s="2" t="str">
        <f>HYPERLINK("https://files.afu.se/Downloads/Transcripts/Society%20for%20Scientific%20Exploration%20(SSE)/2019 09 05 - Society for Scientific Exploration - Dinsdale Award Talk   Henry H. Bauer_uC7h4aIE7Ds - transcript (automated).pdf","Transcript Link")</f>
        <v>Transcript Link</v>
      </c>
    </row>
    <row r="180" ht="409.5" spans="1:13">
      <c r="A180" s="1" t="s">
        <v>812</v>
      </c>
      <c r="B180" s="1" t="s">
        <v>13</v>
      </c>
      <c r="C180" s="4" t="s">
        <v>821</v>
      </c>
      <c r="D180" s="1" t="s">
        <v>822</v>
      </c>
      <c r="E180" s="1" t="s">
        <v>823</v>
      </c>
      <c r="F180" s="4" t="s">
        <v>17</v>
      </c>
      <c r="G180" s="1" t="s">
        <v>18</v>
      </c>
      <c r="H180" s="1" t="s">
        <v>19</v>
      </c>
      <c r="I180" s="1" t="s">
        <v>20</v>
      </c>
      <c r="J180" s="1" t="s">
        <v>824</v>
      </c>
      <c r="K180" s="1" t="s">
        <v>22</v>
      </c>
      <c r="L180" s="1" t="str">
        <f>HYPERLINK("https://files.afu.se/Downloads/Transcripts/Society%20for%20Scientific%20Exploration%20(SSE)/2019 09 05 - Society for Scientific Exploration - Dinsdale Award Lecture   Gerald Pollack PhD_5q8aKWRDYPE - transcript (automated).pdf","Transcript Link")</f>
        <v>Transcript Link</v>
      </c>
      <c r="M180" s="2" t="str">
        <f>HYPERLINK("https://files.afu.se/Downloads/Transcripts/Society%20for%20Scientific%20Exploration%20(SSE)/2019 09 05 - Society for Scientific Exploration - Dinsdale Award Lecture   Gerald Pollack PhD_5q8aKWRDYPE - transcript (automated).pdf","Transcript Link")</f>
        <v>Transcript Link</v>
      </c>
    </row>
    <row r="181" ht="409.5" spans="1:13">
      <c r="A181" s="1" t="s">
        <v>812</v>
      </c>
      <c r="B181" s="1" t="s">
        <v>13</v>
      </c>
      <c r="C181" s="4" t="s">
        <v>825</v>
      </c>
      <c r="D181" s="1" t="s">
        <v>826</v>
      </c>
      <c r="E181" s="1" t="s">
        <v>827</v>
      </c>
      <c r="F181" s="4" t="s">
        <v>17</v>
      </c>
      <c r="G181" s="1" t="s">
        <v>18</v>
      </c>
      <c r="H181" s="1" t="s">
        <v>19</v>
      </c>
      <c r="I181" s="1" t="s">
        <v>20</v>
      </c>
      <c r="J181" s="1" t="s">
        <v>828</v>
      </c>
      <c r="K181" s="1" t="s">
        <v>22</v>
      </c>
      <c r="L181" s="1" t="str">
        <f>HYPERLINK("https://files.afu.se/Downloads/Transcripts/Society%20for%20Scientific%20Exploration%20(SSE)/2019 09 05 - Society for Scientific Exploration - Dinsdale Award Lecture   Jerome Clark_SelOdzppZ_g - transcript (automated).pdf","Transcript Link")</f>
        <v>Transcript Link</v>
      </c>
      <c r="M181" s="2" t="str">
        <f>HYPERLINK("https://files.afu.se/Downloads/Transcripts/Society%20for%20Scientific%20Exploration%20(SSE)/2019 09 05 - Society for Scientific Exploration - Dinsdale Award Lecture   Jerome Clark_SelOdzppZ_g - transcript (automated).pdf","Transcript Link")</f>
        <v>Transcript Link</v>
      </c>
    </row>
    <row r="182" ht="409.5" spans="1:13">
      <c r="A182" s="1" t="s">
        <v>812</v>
      </c>
      <c r="B182" s="1" t="s">
        <v>13</v>
      </c>
      <c r="C182" s="4" t="s">
        <v>829</v>
      </c>
      <c r="D182" s="1" t="s">
        <v>830</v>
      </c>
      <c r="E182" s="1" t="s">
        <v>831</v>
      </c>
      <c r="F182" s="4" t="s">
        <v>17</v>
      </c>
      <c r="G182" s="1" t="s">
        <v>18</v>
      </c>
      <c r="H182" s="1" t="s">
        <v>19</v>
      </c>
      <c r="I182" s="1" t="s">
        <v>20</v>
      </c>
      <c r="J182" s="1" t="s">
        <v>832</v>
      </c>
      <c r="K182" s="1" t="s">
        <v>22</v>
      </c>
      <c r="L182" s="1" t="str">
        <f>HYPERLINK("https://files.afu.se/Downloads/Transcripts/Society%20for%20Scientific%20Exploration%20(SSE)/2019 09 05 - Society for Scientific Exploration - Founders Lecture   Brenda Dunne_fVWw3d2wPYY - transcript (automated).pdf","Transcript Link")</f>
        <v>Transcript Link</v>
      </c>
      <c r="M182" s="2" t="str">
        <f>HYPERLINK("https://files.afu.se/Downloads/Transcripts/Society%20for%20Scientific%20Exploration%20(SSE)/2019 09 05 - Society for Scientific Exploration - Founders Lecture   Brenda Dunne_fVWw3d2wPYY - transcript (automated).pdf","Transcript Link")</f>
        <v>Transcript Link</v>
      </c>
    </row>
    <row r="183" ht="409.5" spans="1:13">
      <c r="A183" s="1" t="s">
        <v>812</v>
      </c>
      <c r="B183" s="1" t="s">
        <v>13</v>
      </c>
      <c r="C183" s="4" t="s">
        <v>833</v>
      </c>
      <c r="D183" s="1" t="s">
        <v>834</v>
      </c>
      <c r="E183" s="1" t="s">
        <v>835</v>
      </c>
      <c r="F183" s="4" t="s">
        <v>17</v>
      </c>
      <c r="G183" s="1" t="s">
        <v>18</v>
      </c>
      <c r="H183" s="1" t="s">
        <v>19</v>
      </c>
      <c r="I183" s="1" t="s">
        <v>20</v>
      </c>
      <c r="J183" s="1" t="s">
        <v>836</v>
      </c>
      <c r="K183" s="1" t="s">
        <v>22</v>
      </c>
      <c r="L183" s="1" t="str">
        <f>HYPERLINK("https://files.afu.se/Downloads/Transcripts/Society%20for%20Scientific%20Exploration%20(SSE)/2019 09 05 - Society for Scientific Exploration - Founders Lecture   Robert G. Jahn_qqQukoMdqEU - transcript (automated).pdf","Transcript Link")</f>
        <v>Transcript Link</v>
      </c>
      <c r="M183" s="2" t="str">
        <f>HYPERLINK("https://files.afu.se/Downloads/Transcripts/Society%20for%20Scientific%20Exploration%20(SSE)/2019 09 05 - Society for Scientific Exploration - Founders Lecture   Robert G. Jahn_qqQukoMdqEU - transcript (automated).pdf","Transcript Link")</f>
        <v>Transcript Link</v>
      </c>
    </row>
    <row r="184" ht="409.5" spans="1:13">
      <c r="A184" s="1" t="s">
        <v>837</v>
      </c>
      <c r="B184" s="1" t="s">
        <v>13</v>
      </c>
      <c r="C184" s="4" t="s">
        <v>838</v>
      </c>
      <c r="D184" s="1" t="s">
        <v>839</v>
      </c>
      <c r="E184" s="1" t="s">
        <v>840</v>
      </c>
      <c r="F184" s="4" t="s">
        <v>17</v>
      </c>
      <c r="G184" s="1" t="s">
        <v>18</v>
      </c>
      <c r="H184" s="1" t="s">
        <v>19</v>
      </c>
      <c r="I184" s="1" t="s">
        <v>20</v>
      </c>
      <c r="J184" s="1" t="s">
        <v>841</v>
      </c>
      <c r="K184" s="1" t="s">
        <v>22</v>
      </c>
      <c r="L184" s="1" t="str">
        <f>HYPERLINK("https://files.afu.se/Downloads/Transcripts/Society%20for%20Scientific%20Exploration%20(SSE)/2019 08 21 - Society for Scientific Exploration - Machine Consciousness  Experimental Evidence   Garret Moddel_4H5GDQ7u_iE - transcript (automated).pdf","Transcript Link")</f>
        <v>Transcript Link</v>
      </c>
      <c r="M184" s="2" t="str">
        <f>HYPERLINK("https://files.afu.se/Downloads/Transcripts/Society%20for%20Scientific%20Exploration%20(SSE)/2019 08 21 - Society for Scientific Exploration - Machine Consciousness  Experimental Evidence   Garret Moddel_4H5GDQ7u_iE - transcript (automated).pdf","Transcript Link")</f>
        <v>Transcript Link</v>
      </c>
    </row>
    <row r="185" ht="409.5" spans="1:13">
      <c r="A185" s="1" t="s">
        <v>837</v>
      </c>
      <c r="B185" s="1" t="s">
        <v>13</v>
      </c>
      <c r="C185" s="4" t="s">
        <v>842</v>
      </c>
      <c r="D185" s="1" t="s">
        <v>843</v>
      </c>
      <c r="E185" s="1" t="s">
        <v>844</v>
      </c>
      <c r="F185" s="4" t="s">
        <v>17</v>
      </c>
      <c r="G185" s="1" t="s">
        <v>18</v>
      </c>
      <c r="H185" s="1" t="s">
        <v>19</v>
      </c>
      <c r="I185" s="1" t="s">
        <v>20</v>
      </c>
      <c r="J185" s="1" t="s">
        <v>845</v>
      </c>
      <c r="K185" s="1" t="s">
        <v>22</v>
      </c>
      <c r="L185" s="1" t="str">
        <f>HYPERLINK("https://files.afu.se/Downloads/Transcripts/Society%20for%20Scientific%20Exploration%20(SSE)/2019 08 21 - Society for Scientific Exploration - New Energy Technologies ~ What Can We Believe    Garret Moddel_1FPf3PiqiZY - transcript (automated).pdf","Transcript Link")</f>
        <v>Transcript Link</v>
      </c>
      <c r="M185" s="2" t="str">
        <f>HYPERLINK("https://files.afu.se/Downloads/Transcripts/Society%20for%20Scientific%20Exploration%20(SSE)/2019 08 21 - Society for Scientific Exploration - New Energy Technologies ~ What Can We Believe    Garret Moddel_1FPf3PiqiZY - transcript (automated).pdf","Transcript Link")</f>
        <v>Transcript Link</v>
      </c>
    </row>
    <row r="186" ht="409.5" spans="1:13">
      <c r="A186" s="1" t="s">
        <v>837</v>
      </c>
      <c r="B186" s="1" t="s">
        <v>13</v>
      </c>
      <c r="C186" s="4" t="s">
        <v>846</v>
      </c>
      <c r="D186" s="1" t="s">
        <v>847</v>
      </c>
      <c r="E186" s="1" t="s">
        <v>848</v>
      </c>
      <c r="F186" s="4" t="s">
        <v>17</v>
      </c>
      <c r="G186" s="1" t="s">
        <v>18</v>
      </c>
      <c r="H186" s="1" t="s">
        <v>19</v>
      </c>
      <c r="I186" s="1" t="s">
        <v>20</v>
      </c>
      <c r="J186" s="1" t="s">
        <v>849</v>
      </c>
      <c r="K186" s="1" t="s">
        <v>22</v>
      </c>
      <c r="L186" s="1" t="str">
        <f>HYPERLINK("https://files.afu.se/Downloads/Transcripts/Society%20for%20Scientific%20Exploration%20(SSE)/2019 08 21 - Society for Scientific Exploration - Remote Viewing Software  The Key to Profitability   Alexis Champion_NaBd401dp_0 - transcript (automated).pdf","Transcript Link")</f>
        <v>Transcript Link</v>
      </c>
      <c r="M186" s="2" t="str">
        <f>HYPERLINK("https://files.afu.se/Downloads/Transcripts/Society%20for%20Scientific%20Exploration%20(SSE)/2019 08 21 - Society for Scientific Exploration - Remote Viewing Software  The Key to Profitability   Alexis Champion_NaBd401dp_0 - transcript (automated).pdf","Transcript Link")</f>
        <v>Transcript Link</v>
      </c>
    </row>
    <row r="187" ht="409.5" spans="1:13">
      <c r="A187" s="1" t="s">
        <v>837</v>
      </c>
      <c r="B187" s="1" t="s">
        <v>13</v>
      </c>
      <c r="C187" s="4" t="s">
        <v>850</v>
      </c>
      <c r="D187" s="1" t="s">
        <v>851</v>
      </c>
      <c r="E187" s="1" t="s">
        <v>852</v>
      </c>
      <c r="F187" s="4" t="s">
        <v>17</v>
      </c>
      <c r="G187" s="1" t="s">
        <v>18</v>
      </c>
      <c r="H187" s="1" t="s">
        <v>19</v>
      </c>
      <c r="I187" s="1" t="s">
        <v>20</v>
      </c>
      <c r="J187" s="1" t="s">
        <v>853</v>
      </c>
      <c r="K187" s="1" t="s">
        <v>22</v>
      </c>
      <c r="L187" s="1" t="str">
        <f>HYPERLINK("https://files.afu.se/Downloads/Transcripts/Society%20for%20Scientific%20Exploration%20(SSE)/2019 08 21 - Society for Scientific Exploration - The Mystery of Joe Papp’s Noble Gas Engine   Ryan S. Wood_u3rjq8NFd8g - transcript (automated).pdf","Transcript Link")</f>
        <v>Transcript Link</v>
      </c>
      <c r="M187" s="2" t="str">
        <f>HYPERLINK("https://files.afu.se/Downloads/Transcripts/Society%20for%20Scientific%20Exploration%20(SSE)/2019 08 21 - Society for Scientific Exploration - The Mystery of Joe Papp’s Noble Gas Engine   Ryan S. Wood_u3rjq8NFd8g - transcript (automated).pdf","Transcript Link")</f>
        <v>Transcript Link</v>
      </c>
    </row>
    <row r="188" ht="409.5" spans="1:13">
      <c r="A188" s="1" t="s">
        <v>837</v>
      </c>
      <c r="B188" s="1" t="s">
        <v>13</v>
      </c>
      <c r="C188" s="4" t="s">
        <v>854</v>
      </c>
      <c r="D188" s="1" t="s">
        <v>855</v>
      </c>
      <c r="E188" s="1" t="s">
        <v>856</v>
      </c>
      <c r="F188" s="4" t="s">
        <v>17</v>
      </c>
      <c r="G188" s="1" t="s">
        <v>18</v>
      </c>
      <c r="H188" s="1" t="s">
        <v>19</v>
      </c>
      <c r="I188" s="1" t="s">
        <v>20</v>
      </c>
      <c r="J188" s="1" t="s">
        <v>857</v>
      </c>
      <c r="K188" s="1" t="s">
        <v>22</v>
      </c>
      <c r="L188" s="1">
        <v>0</v>
      </c>
      <c r="M188" s="2">
        <v>0</v>
      </c>
    </row>
    <row r="189" ht="409.5" spans="1:13">
      <c r="A189" s="1" t="s">
        <v>837</v>
      </c>
      <c r="B189" s="1" t="s">
        <v>13</v>
      </c>
      <c r="C189" s="4" t="s">
        <v>858</v>
      </c>
      <c r="D189" s="1" t="s">
        <v>859</v>
      </c>
      <c r="E189" s="1" t="s">
        <v>860</v>
      </c>
      <c r="F189" s="4" t="s">
        <v>17</v>
      </c>
      <c r="G189" s="1" t="s">
        <v>18</v>
      </c>
      <c r="H189" s="1" t="s">
        <v>19</v>
      </c>
      <c r="I189" s="1" t="s">
        <v>20</v>
      </c>
      <c r="J189" s="1" t="s">
        <v>861</v>
      </c>
      <c r="K189" s="1" t="s">
        <v>22</v>
      </c>
      <c r="L189" s="1">
        <v>0</v>
      </c>
      <c r="M189" s="2">
        <v>0</v>
      </c>
    </row>
    <row r="190" ht="409.5" spans="1:13">
      <c r="A190" s="1" t="s">
        <v>837</v>
      </c>
      <c r="B190" s="1" t="s">
        <v>13</v>
      </c>
      <c r="C190" s="4" t="s">
        <v>862</v>
      </c>
      <c r="D190" s="1" t="s">
        <v>863</v>
      </c>
      <c r="E190" s="1" t="s">
        <v>864</v>
      </c>
      <c r="F190" s="4" t="s">
        <v>17</v>
      </c>
      <c r="G190" s="1" t="s">
        <v>18</v>
      </c>
      <c r="H190" s="1" t="s">
        <v>19</v>
      </c>
      <c r="I190" s="1" t="s">
        <v>20</v>
      </c>
      <c r="J190" s="1" t="s">
        <v>865</v>
      </c>
      <c r="K190" s="1" t="s">
        <v>22</v>
      </c>
      <c r="L190" s="1" t="str">
        <f>HYPERLINK("https://files.afu.se/Downloads/Transcripts/Society%20for%20Scientific%20Exploration%20(SSE)/2019 08 21 - Society for Scientific Exploration - Weather Modification in Israel   Richard Blasband_UbvQ6WML9Gk - transcript (automated).pdf","Transcript Link")</f>
        <v>Transcript Link</v>
      </c>
      <c r="M190" s="2" t="str">
        <f>HYPERLINK("https://files.afu.se/Downloads/Transcripts/Society%20for%20Scientific%20Exploration%20(SSE)/2019 08 21 - Society for Scientific Exploration - Weather Modification in Israel   Richard Blasband_UbvQ6WML9Gk - transcript (automated).pdf","Transcript Link")</f>
        <v>Transcript Link</v>
      </c>
    </row>
    <row r="191" ht="409.5" spans="1:13">
      <c r="A191" s="1" t="s">
        <v>866</v>
      </c>
      <c r="B191" s="1" t="s">
        <v>13</v>
      </c>
      <c r="C191" s="4" t="s">
        <v>867</v>
      </c>
      <c r="D191" s="1" t="s">
        <v>868</v>
      </c>
      <c r="E191" s="1" t="s">
        <v>869</v>
      </c>
      <c r="F191" s="4" t="s">
        <v>17</v>
      </c>
      <c r="G191" s="1" t="s">
        <v>18</v>
      </c>
      <c r="H191" s="1" t="s">
        <v>19</v>
      </c>
      <c r="I191" s="1" t="s">
        <v>20</v>
      </c>
      <c r="J191" s="1" t="s">
        <v>870</v>
      </c>
      <c r="K191" s="1" t="s">
        <v>22</v>
      </c>
      <c r="L191" s="1" t="str">
        <f>HYPERLINK("https://files.afu.se/Downloads/Transcripts/Society%20for%20Scientific%20Exploration%20(SSE)/2019 08 05 - Society for Scientific Exploration - Anomalous Physical Effects During Solar Eclipses   Goodey Verreault_GH_jxkUdS0o - transcript (automated).pdf","Transcript Link")</f>
        <v>Transcript Link</v>
      </c>
      <c r="M191" s="2" t="str">
        <f>HYPERLINK("https://files.afu.se/Downloads/Transcripts/Society%20for%20Scientific%20Exploration%20(SSE)/2019 08 05 - Society for Scientific Exploration - Anomalous Physical Effects During Solar Eclipses   Goodey Verreault_GH_jxkUdS0o - transcript (automated).pdf","Transcript Link")</f>
        <v>Transcript Link</v>
      </c>
    </row>
    <row r="192" ht="409.5" spans="1:13">
      <c r="A192" s="1" t="s">
        <v>866</v>
      </c>
      <c r="B192" s="1" t="s">
        <v>13</v>
      </c>
      <c r="C192" s="4" t="s">
        <v>871</v>
      </c>
      <c r="D192" s="1" t="s">
        <v>872</v>
      </c>
      <c r="E192" s="1" t="s">
        <v>873</v>
      </c>
      <c r="F192" s="4" t="s">
        <v>17</v>
      </c>
      <c r="G192" s="1" t="s">
        <v>18</v>
      </c>
      <c r="H192" s="1" t="s">
        <v>19</v>
      </c>
      <c r="I192" s="1" t="s">
        <v>20</v>
      </c>
      <c r="J192" s="1" t="s">
        <v>874</v>
      </c>
      <c r="K192" s="1" t="s">
        <v>22</v>
      </c>
      <c r="L192" s="1" t="str">
        <f>HYPERLINK("https://files.afu.se/Downloads/Transcripts/Society%20for%20Scientific%20Exploration%20(SSE)/2019 08 05 - Society for Scientific Exploration - A Radically Different Theory of Everything   Bernard Haisch_W_EJ_NSIOKw - transcript (automated).pdf","Transcript Link")</f>
        <v>Transcript Link</v>
      </c>
      <c r="M192" s="2" t="str">
        <f>HYPERLINK("https://files.afu.se/Downloads/Transcripts/Society%20for%20Scientific%20Exploration%20(SSE)/2019 08 05 - Society for Scientific Exploration - A Radically Different Theory of Everything   Bernard Haisch_W_EJ_NSIOKw - transcript (automated).pdf","Transcript Link")</f>
        <v>Transcript Link</v>
      </c>
    </row>
    <row r="193" ht="409.5" spans="1:13">
      <c r="A193" s="1" t="s">
        <v>866</v>
      </c>
      <c r="B193" s="1" t="s">
        <v>13</v>
      </c>
      <c r="C193" s="4" t="s">
        <v>875</v>
      </c>
      <c r="D193" s="1" t="s">
        <v>876</v>
      </c>
      <c r="E193" s="1" t="s">
        <v>877</v>
      </c>
      <c r="F193" s="4" t="s">
        <v>17</v>
      </c>
      <c r="G193" s="1" t="s">
        <v>18</v>
      </c>
      <c r="H193" s="1" t="s">
        <v>19</v>
      </c>
      <c r="I193" s="1" t="s">
        <v>20</v>
      </c>
      <c r="J193" s="1" t="s">
        <v>878</v>
      </c>
      <c r="K193" s="1" t="s">
        <v>22</v>
      </c>
      <c r="L193" s="1" t="str">
        <f>HYPERLINK("https://files.afu.se/Downloads/Transcripts/Society%20for%20Scientific%20Exploration%20(SSE)/2019 08 05 - Society for Scientific Exploration - Experimental Test of a Second Law Paradox   Daniel Sheehan_HoswY9pgqrU - transcript (automated).pdf","Transcript Link")</f>
        <v>Transcript Link</v>
      </c>
      <c r="M193" s="2" t="str">
        <f>HYPERLINK("https://files.afu.se/Downloads/Transcripts/Society%20for%20Scientific%20Exploration%20(SSE)/2019 08 05 - Society for Scientific Exploration - Experimental Test of a Second Law Paradox   Daniel Sheehan_HoswY9pgqrU - transcript (automated).pdf","Transcript Link")</f>
        <v>Transcript Link</v>
      </c>
    </row>
    <row r="194" ht="409.5" spans="1:13">
      <c r="A194" s="1" t="s">
        <v>866</v>
      </c>
      <c r="B194" s="1" t="s">
        <v>13</v>
      </c>
      <c r="C194" s="4" t="s">
        <v>879</v>
      </c>
      <c r="D194" s="1" t="s">
        <v>880</v>
      </c>
      <c r="E194" s="1" t="s">
        <v>881</v>
      </c>
      <c r="F194" s="4" t="s">
        <v>17</v>
      </c>
      <c r="G194" s="1" t="s">
        <v>18</v>
      </c>
      <c r="H194" s="1" t="s">
        <v>19</v>
      </c>
      <c r="I194" s="1" t="s">
        <v>20</v>
      </c>
      <c r="J194" s="1" t="s">
        <v>882</v>
      </c>
      <c r="K194" s="1" t="s">
        <v>22</v>
      </c>
      <c r="L194" s="1">
        <v>0</v>
      </c>
      <c r="M194" s="2">
        <v>0</v>
      </c>
    </row>
    <row r="195" ht="409.5" spans="1:13">
      <c r="A195" s="1" t="s">
        <v>866</v>
      </c>
      <c r="B195" s="1" t="s">
        <v>13</v>
      </c>
      <c r="C195" s="4" t="s">
        <v>883</v>
      </c>
      <c r="D195" s="1" t="s">
        <v>884</v>
      </c>
      <c r="E195" s="1" t="s">
        <v>885</v>
      </c>
      <c r="F195" s="4" t="s">
        <v>17</v>
      </c>
      <c r="G195" s="1" t="s">
        <v>18</v>
      </c>
      <c r="H195" s="1" t="s">
        <v>19</v>
      </c>
      <c r="I195" s="1" t="s">
        <v>20</v>
      </c>
      <c r="J195" s="1" t="s">
        <v>886</v>
      </c>
      <c r="K195" s="1" t="s">
        <v>22</v>
      </c>
      <c r="L195" s="1" t="str">
        <f>HYPERLINK("https://files.afu.se/Downloads/Transcripts/Society%20for%20Scientific%20Exploration%20(SSE)/2019 08 05 - Society for Scientific Exploration - Physical Origins of the Consciousness Revolution   James E. Beichler_LfbdMetpr28 - transcript (automated).pdf","Transcript Link")</f>
        <v>Transcript Link</v>
      </c>
      <c r="M195" s="2" t="str">
        <f>HYPERLINK("https://files.afu.se/Downloads/Transcripts/Society%20for%20Scientific%20Exploration%20(SSE)/2019 08 05 - Society for Scientific Exploration - Physical Origins of the Consciousness Revolution   James E. Beichler_LfbdMetpr28 - transcript (automated).pdf","Transcript Link")</f>
        <v>Transcript Link</v>
      </c>
    </row>
    <row r="196" ht="409.5" spans="1:13">
      <c r="A196" s="1" t="s">
        <v>866</v>
      </c>
      <c r="B196" s="1" t="s">
        <v>13</v>
      </c>
      <c r="C196" s="4" t="s">
        <v>887</v>
      </c>
      <c r="D196" s="1" t="s">
        <v>888</v>
      </c>
      <c r="E196" s="1" t="s">
        <v>889</v>
      </c>
      <c r="F196" s="4" t="s">
        <v>17</v>
      </c>
      <c r="G196" s="1" t="s">
        <v>18</v>
      </c>
      <c r="H196" s="1" t="s">
        <v>19</v>
      </c>
      <c r="I196" s="1" t="s">
        <v>20</v>
      </c>
      <c r="J196" s="1" t="s">
        <v>890</v>
      </c>
      <c r="K196" s="1" t="s">
        <v>22</v>
      </c>
      <c r="L196" s="1" t="str">
        <f>HYPERLINK("https://files.afu.se/Downloads/Transcripts/Society%20for%20Scientific%20Exploration%20(SSE)/2019 08 05 - Society for Scientific Exploration - Supergravitation Unified Theory   Stoyan Sarg_4K7kpSkVKAc - transcript (automated).pdf","Transcript Link")</f>
        <v>Transcript Link</v>
      </c>
      <c r="M196" s="2" t="str">
        <f>HYPERLINK("https://files.afu.se/Downloads/Transcripts/Society%20for%20Scientific%20Exploration%20(SSE)/2019 08 05 - Society for Scientific Exploration - Supergravitation Unified Theory   Stoyan Sarg_4K7kpSkVKAc - transcript (automated).pdf","Transcript Link")</f>
        <v>Transcript Link</v>
      </c>
    </row>
    <row r="197" ht="409.5" spans="1:13">
      <c r="A197" s="1" t="s">
        <v>866</v>
      </c>
      <c r="B197" s="1" t="s">
        <v>13</v>
      </c>
      <c r="C197" s="4" t="s">
        <v>891</v>
      </c>
      <c r="D197" s="1" t="s">
        <v>892</v>
      </c>
      <c r="E197" s="1" t="s">
        <v>893</v>
      </c>
      <c r="F197" s="4" t="s">
        <v>17</v>
      </c>
      <c r="G197" s="1" t="s">
        <v>18</v>
      </c>
      <c r="H197" s="1" t="s">
        <v>19</v>
      </c>
      <c r="I197" s="1" t="s">
        <v>20</v>
      </c>
      <c r="J197" s="1" t="s">
        <v>894</v>
      </c>
      <c r="K197" s="1" t="s">
        <v>22</v>
      </c>
      <c r="L197" s="1" t="str">
        <f>HYPERLINK("https://files.afu.se/Downloads/Transcripts/Society%20for%20Scientific%20Exploration%20(SSE)/2019 08 05 - Society for Scientific Exploration - The Vortical or Spiral Structure of Light and Space   Jim Oschman_AEmF7Wrqn54 - transcript (automated).pdf","Transcript Link")</f>
        <v>Transcript Link</v>
      </c>
      <c r="M197" s="2" t="str">
        <f>HYPERLINK("https://files.afu.se/Downloads/Transcripts/Society%20for%20Scientific%20Exploration%20(SSE)/2019 08 05 - Society for Scientific Exploration - The Vortical or Spiral Structure of Light and Space   Jim Oschman_AEmF7Wrqn54 - transcript (automated).pdf","Transcript Link")</f>
        <v>Transcript Link</v>
      </c>
    </row>
    <row r="198" ht="409.5" spans="1:13">
      <c r="A198" s="1" t="s">
        <v>866</v>
      </c>
      <c r="B198" s="1" t="s">
        <v>13</v>
      </c>
      <c r="C198" s="4" t="s">
        <v>895</v>
      </c>
      <c r="D198" s="1" t="s">
        <v>896</v>
      </c>
      <c r="E198" s="1" t="s">
        <v>897</v>
      </c>
      <c r="F198" s="4" t="s">
        <v>17</v>
      </c>
      <c r="G198" s="1" t="s">
        <v>18</v>
      </c>
      <c r="H198" s="1" t="s">
        <v>19</v>
      </c>
      <c r="I198" s="1" t="s">
        <v>20</v>
      </c>
      <c r="J198" s="1" t="s">
        <v>898</v>
      </c>
      <c r="K198" s="1" t="s">
        <v>22</v>
      </c>
      <c r="L198" s="1">
        <v>0</v>
      </c>
      <c r="M198" s="2">
        <v>0</v>
      </c>
    </row>
    <row r="199" ht="409.5" spans="1:13">
      <c r="A199" s="1" t="s">
        <v>866</v>
      </c>
      <c r="B199" s="1" t="s">
        <v>13</v>
      </c>
      <c r="C199" s="4" t="s">
        <v>899</v>
      </c>
      <c r="D199" s="1" t="s">
        <v>900</v>
      </c>
      <c r="E199" s="1" t="s">
        <v>901</v>
      </c>
      <c r="F199" s="4" t="s">
        <v>17</v>
      </c>
      <c r="G199" s="1" t="s">
        <v>18</v>
      </c>
      <c r="H199" s="1" t="s">
        <v>19</v>
      </c>
      <c r="I199" s="1" t="s">
        <v>20</v>
      </c>
      <c r="J199" s="1" t="s">
        <v>902</v>
      </c>
      <c r="K199" s="1" t="s">
        <v>22</v>
      </c>
      <c r="L199" s="1" t="str">
        <f>HYPERLINK("https://files.afu.se/Downloads/Transcripts/Society%20for%20Scientific%20Exploration%20(SSE)/2019 08 05 - Society for Scientific Exploration - The Secret Life of Gyroscopes   Fran McCabe_TauNcWlhA58 - transcript (automated).pdf","Transcript Link")</f>
        <v>Transcript Link</v>
      </c>
      <c r="M199" s="2" t="str">
        <f>HYPERLINK("https://files.afu.se/Downloads/Transcripts/Society%20for%20Scientific%20Exploration%20(SSE)/2019 08 05 - Society for Scientific Exploration - The Secret Life of Gyroscopes   Fran McCabe_TauNcWlhA58 - transcript (automated).pdf","Transcript Link")</f>
        <v>Transcript Link</v>
      </c>
    </row>
    <row r="200" ht="409.5" spans="1:13">
      <c r="A200" s="1" t="s">
        <v>866</v>
      </c>
      <c r="B200" s="1" t="s">
        <v>13</v>
      </c>
      <c r="C200" s="4" t="s">
        <v>903</v>
      </c>
      <c r="D200" s="1" t="s">
        <v>904</v>
      </c>
      <c r="E200" s="1" t="s">
        <v>905</v>
      </c>
      <c r="F200" s="4" t="s">
        <v>17</v>
      </c>
      <c r="G200" s="1" t="s">
        <v>18</v>
      </c>
      <c r="H200" s="1" t="s">
        <v>19</v>
      </c>
      <c r="I200" s="1" t="s">
        <v>20</v>
      </c>
      <c r="J200" s="1" t="s">
        <v>906</v>
      </c>
      <c r="K200" s="1" t="s">
        <v>22</v>
      </c>
      <c r="L200" s="1" t="str">
        <f>HYPERLINK("https://files.afu.se/Downloads/Transcripts/Society%20for%20Scientific%20Exploration%20(SSE)/2019 08 05 - Society for Scientific Exploration - Searching for Cold Fusion   Olga Dmitriyeva_r2HsvINTDFk - transcript (automated).pdf","Transcript Link")</f>
        <v>Transcript Link</v>
      </c>
      <c r="M200" s="2" t="str">
        <f>HYPERLINK("https://files.afu.se/Downloads/Transcripts/Society%20for%20Scientific%20Exploration%20(SSE)/2019 08 05 - Society for Scientific Exploration - Searching for Cold Fusion   Olga Dmitriyeva_r2HsvINTDFk - transcript (automated).pdf","Transcript Link")</f>
        <v>Transcript Link</v>
      </c>
    </row>
    <row r="201" ht="409.5" spans="1:13">
      <c r="A201" s="1" t="s">
        <v>866</v>
      </c>
      <c r="B201" s="1" t="s">
        <v>13</v>
      </c>
      <c r="C201" s="4" t="s">
        <v>907</v>
      </c>
      <c r="D201" s="1" t="s">
        <v>908</v>
      </c>
      <c r="E201" s="1" t="s">
        <v>909</v>
      </c>
      <c r="F201" s="4" t="s">
        <v>17</v>
      </c>
      <c r="G201" s="1" t="s">
        <v>18</v>
      </c>
      <c r="H201" s="1" t="s">
        <v>19</v>
      </c>
      <c r="I201" s="1" t="s">
        <v>20</v>
      </c>
      <c r="J201" s="1" t="s">
        <v>910</v>
      </c>
      <c r="K201" s="1" t="s">
        <v>22</v>
      </c>
      <c r="L201" s="1" t="str">
        <f>HYPERLINK("https://files.afu.se/Downloads/Transcripts/Society%20for%20Scientific%20Exploration%20(SSE)/2019 08 05 - Society for Scientific Exploration - Cold Fusion and BSM–Supergravitation Unified Theory   Stoyan Sarg_W416gxLnSMw - transcript (automated).pdf","Transcript Link")</f>
        <v>Transcript Link</v>
      </c>
      <c r="M201" s="2" t="str">
        <f>HYPERLINK("https://files.afu.se/Downloads/Transcripts/Society%20for%20Scientific%20Exploration%20(SSE)/2019 08 05 - Society for Scientific Exploration - Cold Fusion and BSM–Supergravitation Unified Theory   Stoyan Sarg_W416gxLnSMw - transcript (automated).pdf","Transcript Link")</f>
        <v>Transcript Link</v>
      </c>
    </row>
    <row r="202" ht="409.5" spans="1:13">
      <c r="A202" s="1" t="s">
        <v>866</v>
      </c>
      <c r="B202" s="1" t="s">
        <v>13</v>
      </c>
      <c r="C202" s="4" t="s">
        <v>911</v>
      </c>
      <c r="D202" s="1" t="s">
        <v>912</v>
      </c>
      <c r="E202" s="1" t="s">
        <v>913</v>
      </c>
      <c r="F202" s="4" t="s">
        <v>17</v>
      </c>
      <c r="G202" s="1" t="s">
        <v>18</v>
      </c>
      <c r="H202" s="1" t="s">
        <v>19</v>
      </c>
      <c r="I202" s="1" t="s">
        <v>20</v>
      </c>
      <c r="J202" s="1" t="s">
        <v>914</v>
      </c>
      <c r="K202" s="1" t="s">
        <v>22</v>
      </c>
      <c r="L202" s="1" t="str">
        <f>HYPERLINK("https://files.afu.se/Downloads/Transcripts/Society%20for%20Scientific%20Exploration%20(SSE)/2019 08 05 - Society for Scientific Exploration - The Search for Evidence of Cold Fusion   Rick Cantwell_ce01FZRMF38 - transcript (automated).pdf","Transcript Link")</f>
        <v>Transcript Link</v>
      </c>
      <c r="M202" s="2" t="str">
        <f>HYPERLINK("https://files.afu.se/Downloads/Transcripts/Society%20for%20Scientific%20Exploration%20(SSE)/2019 08 05 - Society for Scientific Exploration - The Search for Evidence of Cold Fusion   Rick Cantwell_ce01FZRMF38 - transcript (automated).pdf","Transcript Link")</f>
        <v>Transcript Link</v>
      </c>
    </row>
    <row r="203" ht="409.5" spans="1:13">
      <c r="A203" s="1" t="s">
        <v>866</v>
      </c>
      <c r="B203" s="1" t="s">
        <v>13</v>
      </c>
      <c r="C203" s="4" t="s">
        <v>915</v>
      </c>
      <c r="D203" s="1" t="s">
        <v>916</v>
      </c>
      <c r="E203" s="1" t="s">
        <v>917</v>
      </c>
      <c r="F203" s="4" t="s">
        <v>17</v>
      </c>
      <c r="G203" s="1" t="s">
        <v>18</v>
      </c>
      <c r="H203" s="1" t="s">
        <v>19</v>
      </c>
      <c r="I203" s="1" t="s">
        <v>20</v>
      </c>
      <c r="J203" s="1" t="s">
        <v>918</v>
      </c>
      <c r="K203" s="1" t="s">
        <v>22</v>
      </c>
      <c r="L203" s="1" t="str">
        <f>HYPERLINK("https://files.afu.se/Downloads/Transcripts/Society%20for%20Scientific%20Exploration%20(SSE)/2019 08 05 - Society for Scientific Exploration - Invisible Rocketry  A Reactionless Drive   York Dobyns_KkRMMPHhHI0 - transcript (automated).pdf","Transcript Link")</f>
        <v>Transcript Link</v>
      </c>
      <c r="M203" s="2" t="str">
        <f>HYPERLINK("https://files.afu.se/Downloads/Transcripts/Society%20for%20Scientific%20Exploration%20(SSE)/2019 08 05 - Society for Scientific Exploration - Invisible Rocketry  A Reactionless Drive   York Dobyns_KkRMMPHhHI0 - transcript (automated).pdf","Transcript Link")</f>
        <v>Transcript Link</v>
      </c>
    </row>
    <row r="204" ht="409.5" spans="1:13">
      <c r="A204" s="1" t="s">
        <v>866</v>
      </c>
      <c r="B204" s="1" t="s">
        <v>13</v>
      </c>
      <c r="C204" s="4" t="s">
        <v>919</v>
      </c>
      <c r="D204" s="1" t="s">
        <v>920</v>
      </c>
      <c r="E204" s="1" t="s">
        <v>921</v>
      </c>
      <c r="F204" s="4" t="s">
        <v>17</v>
      </c>
      <c r="G204" s="1" t="s">
        <v>18</v>
      </c>
      <c r="H204" s="1" t="s">
        <v>19</v>
      </c>
      <c r="I204" s="1" t="s">
        <v>20</v>
      </c>
      <c r="J204" s="1" t="s">
        <v>922</v>
      </c>
      <c r="K204" s="1" t="s">
        <v>22</v>
      </c>
      <c r="L204" s="1">
        <v>0</v>
      </c>
      <c r="M204" s="2">
        <v>0</v>
      </c>
    </row>
    <row r="205" ht="409.5" spans="1:13">
      <c r="A205" s="1" t="s">
        <v>866</v>
      </c>
      <c r="B205" s="1" t="s">
        <v>13</v>
      </c>
      <c r="C205" s="4" t="s">
        <v>923</v>
      </c>
      <c r="D205" s="1" t="s">
        <v>924</v>
      </c>
      <c r="E205" s="1" t="s">
        <v>925</v>
      </c>
      <c r="F205" s="4" t="s">
        <v>17</v>
      </c>
      <c r="G205" s="1" t="s">
        <v>18</v>
      </c>
      <c r="H205" s="1" t="s">
        <v>19</v>
      </c>
      <c r="I205" s="1" t="s">
        <v>20</v>
      </c>
      <c r="J205" s="1" t="s">
        <v>926</v>
      </c>
      <c r="K205" s="1" t="s">
        <v>22</v>
      </c>
      <c r="L205" s="1" t="str">
        <f>HYPERLINK("https://files.afu.se/Downloads/Transcripts/Society%20for%20Scientific%20Exploration%20(SSE)/2019 08 05 - Society for Scientific Exploration - Using Parapsychology to Test Fundamental Physics   York Dobyns__2SYpQ3QQKA - transcript (automated).pdf","Transcript Link")</f>
        <v>Transcript Link</v>
      </c>
      <c r="M205" s="2" t="str">
        <f>HYPERLINK("https://files.afu.se/Downloads/Transcripts/Society%20for%20Scientific%20Exploration%20(SSE)/2019 08 05 - Society for Scientific Exploration - Using Parapsychology to Test Fundamental Physics   York Dobyns__2SYpQ3QQKA - transcript (automated).pdf","Transcript Link")</f>
        <v>Transcript Link</v>
      </c>
    </row>
    <row r="206" ht="409.5" spans="1:13">
      <c r="A206" s="1" t="s">
        <v>866</v>
      </c>
      <c r="B206" s="1" t="s">
        <v>13</v>
      </c>
      <c r="C206" s="4" t="s">
        <v>927</v>
      </c>
      <c r="D206" s="1" t="s">
        <v>928</v>
      </c>
      <c r="E206" s="1" t="s">
        <v>929</v>
      </c>
      <c r="F206" s="4" t="s">
        <v>17</v>
      </c>
      <c r="G206" s="1" t="s">
        <v>18</v>
      </c>
      <c r="H206" s="1" t="s">
        <v>19</v>
      </c>
      <c r="I206" s="1" t="s">
        <v>20</v>
      </c>
      <c r="J206" s="1" t="s">
        <v>930</v>
      </c>
      <c r="K206" s="1" t="s">
        <v>22</v>
      </c>
      <c r="L206" s="1" t="str">
        <f>HYPERLINK("https://files.afu.se/Downloads/Transcripts/Society%20for%20Scientific%20Exploration%20(SSE)/2019 08 05 - Society for Scientific Exploration - The Volume Field Model   Rongwu Liu_Dz04O_o6zdA - transcript (automated).pdf","Transcript Link")</f>
        <v>Transcript Link</v>
      </c>
      <c r="M206" s="2" t="str">
        <f>HYPERLINK("https://files.afu.se/Downloads/Transcripts/Society%20for%20Scientific%20Exploration%20(SSE)/2019 08 05 - Society for Scientific Exploration - The Volume Field Model   Rongwu Liu_Dz04O_o6zdA - transcript (automated).pdf","Transcript Link")</f>
        <v>Transcript Link</v>
      </c>
    </row>
    <row r="207" ht="409.5" spans="1:13">
      <c r="A207" s="1" t="s">
        <v>931</v>
      </c>
      <c r="B207" s="1" t="s">
        <v>13</v>
      </c>
      <c r="C207" s="4" t="s">
        <v>932</v>
      </c>
      <c r="D207" s="1" t="s">
        <v>933</v>
      </c>
      <c r="E207" s="1" t="s">
        <v>934</v>
      </c>
      <c r="F207" s="4" t="s">
        <v>17</v>
      </c>
      <c r="G207" s="1" t="s">
        <v>18</v>
      </c>
      <c r="H207" s="1" t="s">
        <v>19</v>
      </c>
      <c r="I207" s="1" t="s">
        <v>20</v>
      </c>
      <c r="J207" s="1" t="s">
        <v>935</v>
      </c>
      <c r="K207" s="1" t="s">
        <v>22</v>
      </c>
      <c r="L207" s="1">
        <v>0</v>
      </c>
      <c r="M207" s="2">
        <v>0</v>
      </c>
    </row>
    <row r="208" ht="409.5" spans="1:13">
      <c r="A208" s="1" t="s">
        <v>931</v>
      </c>
      <c r="B208" s="1" t="s">
        <v>13</v>
      </c>
      <c r="C208" s="4" t="s">
        <v>936</v>
      </c>
      <c r="D208" s="1" t="s">
        <v>937</v>
      </c>
      <c r="E208" s="1" t="s">
        <v>938</v>
      </c>
      <c r="F208" s="4" t="s">
        <v>17</v>
      </c>
      <c r="G208" s="1" t="s">
        <v>18</v>
      </c>
      <c r="H208" s="1" t="s">
        <v>19</v>
      </c>
      <c r="I208" s="1" t="s">
        <v>20</v>
      </c>
      <c r="J208" s="1" t="s">
        <v>939</v>
      </c>
      <c r="K208" s="1" t="s">
        <v>22</v>
      </c>
      <c r="L208" s="1">
        <v>0</v>
      </c>
      <c r="M208" s="2">
        <v>0</v>
      </c>
    </row>
    <row r="209" ht="409.5" spans="1:13">
      <c r="A209" s="1" t="s">
        <v>931</v>
      </c>
      <c r="B209" s="1" t="s">
        <v>13</v>
      </c>
      <c r="C209" s="4" t="s">
        <v>940</v>
      </c>
      <c r="D209" s="1" t="s">
        <v>941</v>
      </c>
      <c r="E209" s="1" t="s">
        <v>942</v>
      </c>
      <c r="F209" s="4" t="s">
        <v>17</v>
      </c>
      <c r="G209" s="1" t="s">
        <v>18</v>
      </c>
      <c r="H209" s="1" t="s">
        <v>19</v>
      </c>
      <c r="I209" s="1" t="s">
        <v>20</v>
      </c>
      <c r="J209" s="1" t="s">
        <v>943</v>
      </c>
      <c r="K209" s="1" t="s">
        <v>22</v>
      </c>
      <c r="L209" s="1">
        <v>0</v>
      </c>
      <c r="M209" s="2">
        <v>0</v>
      </c>
    </row>
    <row r="210" ht="409.5" spans="1:13">
      <c r="A210" s="1" t="s">
        <v>931</v>
      </c>
      <c r="B210" s="1" t="s">
        <v>13</v>
      </c>
      <c r="C210" s="4" t="s">
        <v>944</v>
      </c>
      <c r="D210" s="1" t="s">
        <v>945</v>
      </c>
      <c r="E210" s="1" t="s">
        <v>946</v>
      </c>
      <c r="F210" s="4" t="s">
        <v>17</v>
      </c>
      <c r="G210" s="1" t="s">
        <v>18</v>
      </c>
      <c r="H210" s="1" t="s">
        <v>19</v>
      </c>
      <c r="I210" s="1" t="s">
        <v>20</v>
      </c>
      <c r="J210" s="1" t="s">
        <v>947</v>
      </c>
      <c r="K210" s="1" t="s">
        <v>22</v>
      </c>
      <c r="L210" s="1" t="str">
        <f>HYPERLINK("https://files.afu.se/Downloads/Transcripts/Society%20for%20Scientific%20Exploration%20(SSE)/2019 07 25 - Society for Scientific Exploration - Report of Firsthand Out of Body experiences   Julia Sellers_8QHiyih33Ec - transcript (automated).pdf","Transcript Link")</f>
        <v>Transcript Link</v>
      </c>
      <c r="M210" s="2" t="str">
        <f>HYPERLINK("https://files.afu.se/Downloads/Transcripts/Society%20for%20Scientific%20Exploration%20(SSE)/2019 07 25 - Society for Scientific Exploration - Report of Firsthand Out of Body experiences   Julia Sellers_8QHiyih33Ec - transcript (automated).pdf","Transcript Link")</f>
        <v>Transcript Link</v>
      </c>
    </row>
    <row r="211" ht="409.5" spans="1:13">
      <c r="A211" s="1" t="s">
        <v>931</v>
      </c>
      <c r="B211" s="1" t="s">
        <v>13</v>
      </c>
      <c r="C211" s="4" t="s">
        <v>948</v>
      </c>
      <c r="D211" s="1" t="s">
        <v>949</v>
      </c>
      <c r="E211" s="1" t="s">
        <v>950</v>
      </c>
      <c r="F211" s="4" t="s">
        <v>17</v>
      </c>
      <c r="G211" s="1" t="s">
        <v>18</v>
      </c>
      <c r="H211" s="1" t="s">
        <v>19</v>
      </c>
      <c r="I211" s="1" t="s">
        <v>20</v>
      </c>
      <c r="J211" s="1" t="s">
        <v>951</v>
      </c>
      <c r="K211" s="1" t="s">
        <v>22</v>
      </c>
      <c r="L211" s="1">
        <v>0</v>
      </c>
      <c r="M211" s="2">
        <v>0</v>
      </c>
    </row>
    <row r="212" ht="409.5" spans="1:13">
      <c r="A212" s="1" t="s">
        <v>931</v>
      </c>
      <c r="B212" s="1" t="s">
        <v>13</v>
      </c>
      <c r="C212" s="4" t="s">
        <v>952</v>
      </c>
      <c r="D212" s="1" t="s">
        <v>953</v>
      </c>
      <c r="E212" s="1" t="s">
        <v>954</v>
      </c>
      <c r="F212" s="4" t="s">
        <v>17</v>
      </c>
      <c r="G212" s="1" t="s">
        <v>18</v>
      </c>
      <c r="H212" s="1" t="s">
        <v>19</v>
      </c>
      <c r="I212" s="1" t="s">
        <v>20</v>
      </c>
      <c r="J212" s="1" t="s">
        <v>955</v>
      </c>
      <c r="K212" s="1" t="s">
        <v>22</v>
      </c>
      <c r="L212" s="1" t="str">
        <f>HYPERLINK("https://files.afu.se/Downloads/Transcripts/Society%20for%20Scientific%20Exploration%20(SSE)/2019 07 25 - Society for Scientific Exploration - Electrosmog and How We can Mitigate it   Larwrence Gust__0zSeclkxOs - transcript (automated).pdf","Transcript Link")</f>
        <v>Transcript Link</v>
      </c>
      <c r="M212" s="2" t="str">
        <f>HYPERLINK("https://files.afu.se/Downloads/Transcripts/Society%20for%20Scientific%20Exploration%20(SSE)/2019 07 25 - Society for Scientific Exploration - Electrosmog and How We can Mitigate it   Larwrence Gust__0zSeclkxOs - transcript (automated).pdf","Transcript Link")</f>
        <v>Transcript Link</v>
      </c>
    </row>
    <row r="213" ht="240" spans="1:13">
      <c r="A213" s="1" t="s">
        <v>931</v>
      </c>
      <c r="B213" s="1" t="s">
        <v>13</v>
      </c>
      <c r="C213" s="4" t="s">
        <v>956</v>
      </c>
      <c r="D213" s="1" t="s">
        <v>957</v>
      </c>
      <c r="E213" s="1" t="s">
        <v>958</v>
      </c>
      <c r="F213" s="4" t="s">
        <v>17</v>
      </c>
      <c r="G213" s="1" t="s">
        <v>18</v>
      </c>
      <c r="H213" s="1" t="s">
        <v>19</v>
      </c>
      <c r="I213" s="1" t="s">
        <v>20</v>
      </c>
      <c r="J213" s="1" t="s">
        <v>959</v>
      </c>
      <c r="K213" s="1" t="s">
        <v>22</v>
      </c>
      <c r="L213" s="1" t="str">
        <f>HYPERLINK("https://files.afu.se/Downloads/Transcripts/Society%20for%20Scientific%20Exploration%20(SSE)/2019 07 25 - Society for Scientific Exploration - Invisible Hazards in your Home   Marsha Adams_peoCQjHfqkQ - transcript (automated).pdf","Transcript Link")</f>
        <v>Transcript Link</v>
      </c>
      <c r="M213" s="2" t="str">
        <f>HYPERLINK("https://files.afu.se/Downloads/Transcripts/Society%20for%20Scientific%20Exploration%20(SSE)/2019 07 25 - Society for Scientific Exploration - Invisible Hazards in your Home   Marsha Adams_peoCQjHfqkQ - transcript (automated).pdf","Transcript Link")</f>
        <v>Transcript Link</v>
      </c>
    </row>
    <row r="214" ht="409.5" spans="1:13">
      <c r="A214" s="1" t="s">
        <v>931</v>
      </c>
      <c r="B214" s="1" t="s">
        <v>13</v>
      </c>
      <c r="C214" s="4" t="s">
        <v>960</v>
      </c>
      <c r="D214" s="1" t="s">
        <v>961</v>
      </c>
      <c r="E214" s="1" t="s">
        <v>962</v>
      </c>
      <c r="F214" s="4" t="s">
        <v>17</v>
      </c>
      <c r="G214" s="1" t="s">
        <v>18</v>
      </c>
      <c r="H214" s="1" t="s">
        <v>19</v>
      </c>
      <c r="I214" s="1" t="s">
        <v>20</v>
      </c>
      <c r="J214" s="1" t="s">
        <v>963</v>
      </c>
      <c r="K214" s="1" t="s">
        <v>22</v>
      </c>
      <c r="L214" s="1">
        <v>0</v>
      </c>
      <c r="M214" s="2">
        <v>0</v>
      </c>
    </row>
    <row r="215" ht="409.5" spans="1:13">
      <c r="A215" s="1" t="s">
        <v>931</v>
      </c>
      <c r="B215" s="1" t="s">
        <v>13</v>
      </c>
      <c r="C215" s="4" t="s">
        <v>964</v>
      </c>
      <c r="D215" s="1" t="s">
        <v>965</v>
      </c>
      <c r="E215" s="1" t="s">
        <v>966</v>
      </c>
      <c r="F215" s="4" t="s">
        <v>17</v>
      </c>
      <c r="G215" s="1" t="s">
        <v>18</v>
      </c>
      <c r="H215" s="1" t="s">
        <v>19</v>
      </c>
      <c r="I215" s="1" t="s">
        <v>20</v>
      </c>
      <c r="J215" s="1" t="s">
        <v>967</v>
      </c>
      <c r="K215" s="1" t="s">
        <v>22</v>
      </c>
      <c r="L215" s="1">
        <v>0</v>
      </c>
      <c r="M215" s="2">
        <v>0</v>
      </c>
    </row>
    <row r="216" ht="409.5" spans="1:13">
      <c r="A216" s="1" t="s">
        <v>931</v>
      </c>
      <c r="B216" s="1" t="s">
        <v>13</v>
      </c>
      <c r="C216" s="4" t="s">
        <v>968</v>
      </c>
      <c r="D216" s="1" t="s">
        <v>969</v>
      </c>
      <c r="E216" s="1" t="s">
        <v>970</v>
      </c>
      <c r="F216" s="4" t="s">
        <v>17</v>
      </c>
      <c r="G216" s="1" t="s">
        <v>18</v>
      </c>
      <c r="H216" s="1" t="s">
        <v>19</v>
      </c>
      <c r="I216" s="1" t="s">
        <v>20</v>
      </c>
      <c r="J216" s="1" t="s">
        <v>971</v>
      </c>
      <c r="K216" s="1" t="s">
        <v>22</v>
      </c>
      <c r="L216" s="1" t="str">
        <f>HYPERLINK("https://files.afu.se/Downloads/Transcripts/Society%20for%20Scientific%20Exploration%20(SSE)/2019 07 25 - Society for Scientific Exploration - The Felix Experimental Group   Stephan Braude_xwgRzNcj3nQ - transcript (automated).pdf","Transcript Link")</f>
        <v>Transcript Link</v>
      </c>
      <c r="M216" s="2" t="str">
        <f>HYPERLINK("https://files.afu.se/Downloads/Transcripts/Society%20for%20Scientific%20Exploration%20(SSE)/2019 07 25 - Society for Scientific Exploration - The Felix Experimental Group   Stephan Braude_xwgRzNcj3nQ - transcript (automated).pdf","Transcript Link")</f>
        <v>Transcript Link</v>
      </c>
    </row>
    <row r="217" ht="409.5" spans="1:13">
      <c r="A217" s="1" t="s">
        <v>931</v>
      </c>
      <c r="B217" s="1" t="s">
        <v>13</v>
      </c>
      <c r="C217" s="4" t="s">
        <v>972</v>
      </c>
      <c r="D217" s="1" t="s">
        <v>973</v>
      </c>
      <c r="E217" s="1" t="s">
        <v>974</v>
      </c>
      <c r="F217" s="4" t="s">
        <v>17</v>
      </c>
      <c r="G217" s="1" t="s">
        <v>18</v>
      </c>
      <c r="H217" s="1" t="s">
        <v>19</v>
      </c>
      <c r="I217" s="1" t="s">
        <v>20</v>
      </c>
      <c r="J217" s="1" t="s">
        <v>975</v>
      </c>
      <c r="K217" s="1" t="s">
        <v>22</v>
      </c>
      <c r="L217" s="1">
        <v>0</v>
      </c>
      <c r="M217" s="2">
        <v>0</v>
      </c>
    </row>
    <row r="218" ht="409.5" spans="1:13">
      <c r="A218" s="1" t="s">
        <v>931</v>
      </c>
      <c r="B218" s="1" t="s">
        <v>13</v>
      </c>
      <c r="C218" s="4" t="s">
        <v>976</v>
      </c>
      <c r="D218" s="1" t="s">
        <v>977</v>
      </c>
      <c r="E218" s="1" t="s">
        <v>978</v>
      </c>
      <c r="F218" s="4" t="s">
        <v>17</v>
      </c>
      <c r="G218" s="1" t="s">
        <v>18</v>
      </c>
      <c r="H218" s="1" t="s">
        <v>19</v>
      </c>
      <c r="I218" s="1" t="s">
        <v>20</v>
      </c>
      <c r="J218" s="1" t="s">
        <v>979</v>
      </c>
      <c r="K218" s="1" t="s">
        <v>22</v>
      </c>
      <c r="L218" s="1" t="str">
        <f>HYPERLINK("https://files.afu.se/Downloads/Transcripts/Society%20for%20Scientific%20Exploration%20(SSE)/2019 07 25 - Society for Scientific Exploration - The Case of Spirit Mediumship   Charles F. Emmons_GOJU6et0oH8 - transcript (automated).pdf","Transcript Link")</f>
        <v>Transcript Link</v>
      </c>
      <c r="M218" s="2" t="str">
        <f>HYPERLINK("https://files.afu.se/Downloads/Transcripts/Society%20for%20Scientific%20Exploration%20(SSE)/2019 07 25 - Society for Scientific Exploration - The Case of Spirit Mediumship   Charles F. Emmons_GOJU6et0oH8 - transcript (automated).pdf","Transcript Link")</f>
        <v>Transcript Link</v>
      </c>
    </row>
    <row r="219" ht="409.5" spans="1:13">
      <c r="A219" s="1" t="s">
        <v>931</v>
      </c>
      <c r="B219" s="1" t="s">
        <v>13</v>
      </c>
      <c r="C219" s="4" t="s">
        <v>980</v>
      </c>
      <c r="D219" s="1" t="s">
        <v>981</v>
      </c>
      <c r="E219" s="1" t="s">
        <v>982</v>
      </c>
      <c r="F219" s="4" t="s">
        <v>17</v>
      </c>
      <c r="G219" s="1" t="s">
        <v>18</v>
      </c>
      <c r="H219" s="1" t="s">
        <v>19</v>
      </c>
      <c r="I219" s="1" t="s">
        <v>20</v>
      </c>
      <c r="J219" s="1" t="s">
        <v>983</v>
      </c>
      <c r="K219" s="1" t="s">
        <v>22</v>
      </c>
      <c r="L219" s="1" t="str">
        <f>HYPERLINK("https://files.afu.se/Downloads/Transcripts/Society%20for%20Scientific%20Exploration%20(SSE)/2019 07 25 - Society for Scientific Exploration - Can the Mind Exist without the Body    Julie Beischel_WPq47e5QKOE - transcript (automated).pdf","Transcript Link")</f>
        <v>Transcript Link</v>
      </c>
      <c r="M219" s="2" t="str">
        <f>HYPERLINK("https://files.afu.se/Downloads/Transcripts/Society%20for%20Scientific%20Exploration%20(SSE)/2019 07 25 - Society for Scientific Exploration - Can the Mind Exist without the Body    Julie Beischel_WPq47e5QKOE - transcript (automated).pdf","Transcript Link")</f>
        <v>Transcript Link</v>
      </c>
    </row>
    <row r="220" ht="409.5" spans="1:13">
      <c r="A220" s="1" t="s">
        <v>931</v>
      </c>
      <c r="B220" s="1" t="s">
        <v>13</v>
      </c>
      <c r="C220" s="4" t="s">
        <v>984</v>
      </c>
      <c r="D220" s="1" t="s">
        <v>985</v>
      </c>
      <c r="E220" s="1" t="s">
        <v>986</v>
      </c>
      <c r="F220" s="4" t="s">
        <v>17</v>
      </c>
      <c r="G220" s="1" t="s">
        <v>18</v>
      </c>
      <c r="H220" s="1" t="s">
        <v>19</v>
      </c>
      <c r="I220" s="1" t="s">
        <v>20</v>
      </c>
      <c r="J220" s="1" t="s">
        <v>987</v>
      </c>
      <c r="K220" s="1" t="s">
        <v>22</v>
      </c>
      <c r="L220" s="1">
        <v>0</v>
      </c>
      <c r="M220" s="2">
        <v>0</v>
      </c>
    </row>
    <row r="221" ht="409.5" spans="1:13">
      <c r="A221" s="1" t="s">
        <v>931</v>
      </c>
      <c r="B221" s="1" t="s">
        <v>13</v>
      </c>
      <c r="C221" s="4" t="s">
        <v>988</v>
      </c>
      <c r="D221" s="1" t="s">
        <v>989</v>
      </c>
      <c r="E221" s="1" t="s">
        <v>990</v>
      </c>
      <c r="F221" s="4" t="s">
        <v>17</v>
      </c>
      <c r="G221" s="1" t="s">
        <v>18</v>
      </c>
      <c r="H221" s="1" t="s">
        <v>19</v>
      </c>
      <c r="I221" s="1" t="s">
        <v>20</v>
      </c>
      <c r="J221" s="1" t="s">
        <v>991</v>
      </c>
      <c r="K221" s="1" t="s">
        <v>22</v>
      </c>
      <c r="L221" s="1" t="str">
        <f>HYPERLINK("https://files.afu.se/Downloads/Transcripts/Society%20for%20Scientific%20Exploration%20(SSE)/2019 07 25 - Society for Scientific Exploration - Higher States of Consciousness Beyond Space and Time   Maria Syldona_aNcUlUcuRSM - transcript (automated).pdf","Transcript Link")</f>
        <v>Transcript Link</v>
      </c>
      <c r="M221" s="2" t="str">
        <f>HYPERLINK("https://files.afu.se/Downloads/Transcripts/Society%20for%20Scientific%20Exploration%20(SSE)/2019 07 25 - Society for Scientific Exploration - Higher States of Consciousness Beyond Space and Time   Maria Syldona_aNcUlUcuRSM - transcript (automated).pdf","Transcript Link")</f>
        <v>Transcript Link</v>
      </c>
    </row>
    <row r="222" ht="409.5" spans="1:13">
      <c r="A222" s="1" t="s">
        <v>931</v>
      </c>
      <c r="B222" s="1" t="s">
        <v>13</v>
      </c>
      <c r="C222" s="4" t="s">
        <v>992</v>
      </c>
      <c r="D222" s="1" t="s">
        <v>993</v>
      </c>
      <c r="E222" s="1" t="s">
        <v>994</v>
      </c>
      <c r="F222" s="4" t="s">
        <v>17</v>
      </c>
      <c r="G222" s="1" t="s">
        <v>18</v>
      </c>
      <c r="H222" s="1" t="s">
        <v>19</v>
      </c>
      <c r="I222" s="1" t="s">
        <v>20</v>
      </c>
      <c r="J222" s="1" t="s">
        <v>995</v>
      </c>
      <c r="K222" s="1" t="s">
        <v>22</v>
      </c>
      <c r="L222" s="1">
        <v>0</v>
      </c>
      <c r="M222" s="2">
        <v>0</v>
      </c>
    </row>
    <row r="223" ht="409.5" spans="1:13">
      <c r="A223" s="1" t="s">
        <v>996</v>
      </c>
      <c r="B223" s="1" t="s">
        <v>13</v>
      </c>
      <c r="C223" s="4" t="s">
        <v>997</v>
      </c>
      <c r="D223" s="1" t="s">
        <v>998</v>
      </c>
      <c r="E223" s="1" t="s">
        <v>999</v>
      </c>
      <c r="F223" s="4" t="s">
        <v>17</v>
      </c>
      <c r="G223" s="1" t="s">
        <v>18</v>
      </c>
      <c r="H223" s="1" t="s">
        <v>19</v>
      </c>
      <c r="I223" s="1" t="s">
        <v>20</v>
      </c>
      <c r="J223" s="1" t="s">
        <v>1000</v>
      </c>
      <c r="K223" s="1" t="s">
        <v>22</v>
      </c>
      <c r="L223" s="1" t="str">
        <f>HYPERLINK("https://files.afu.se/Downloads/Transcripts/Society%20for%20Scientific%20Exploration%20(SSE)/2019 06 18 - Society for Scientific Exploration - The Bureaucratic Mind and Your Health   Kenneth Smith_ix2Yha2oRPg - transcript (automated).pdf","Transcript Link")</f>
        <v>Transcript Link</v>
      </c>
      <c r="M223" s="2" t="str">
        <f>HYPERLINK("https://files.afu.se/Downloads/Transcripts/Society%20for%20Scientific%20Exploration%20(SSE)/2019 06 18 - Society for Scientific Exploration - The Bureaucratic Mind and Your Health   Kenneth Smith_ix2Yha2oRPg - transcript (automated).pdf","Transcript Link")</f>
        <v>Transcript Link</v>
      </c>
    </row>
    <row r="224" ht="409.5" spans="1:13">
      <c r="A224" s="1" t="s">
        <v>996</v>
      </c>
      <c r="B224" s="1" t="s">
        <v>13</v>
      </c>
      <c r="C224" s="4" t="s">
        <v>1001</v>
      </c>
      <c r="D224" s="1" t="s">
        <v>1002</v>
      </c>
      <c r="E224" s="1" t="s">
        <v>1003</v>
      </c>
      <c r="F224" s="4" t="s">
        <v>17</v>
      </c>
      <c r="G224" s="1" t="s">
        <v>18</v>
      </c>
      <c r="H224" s="1" t="s">
        <v>19</v>
      </c>
      <c r="I224" s="1" t="s">
        <v>20</v>
      </c>
      <c r="J224" s="1" t="s">
        <v>1004</v>
      </c>
      <c r="K224" s="1" t="s">
        <v>22</v>
      </c>
      <c r="L224" s="1" t="str">
        <f>HYPERLINK("https://files.afu.se/Downloads/Transcripts/Society%20for%20Scientific%20Exploration%20(SSE)/2019 06 18 - Society for Scientific Exploration - Frontier Science and Negative Findings   John A. Ives_8RHrbISB3VI - transcript (automated).pdf","Transcript Link")</f>
        <v>Transcript Link</v>
      </c>
      <c r="M224" s="2" t="str">
        <f>HYPERLINK("https://files.afu.se/Downloads/Transcripts/Society%20for%20Scientific%20Exploration%20(SSE)/2019 06 18 - Society for Scientific Exploration - Frontier Science and Negative Findings   John A. Ives_8RHrbISB3VI - transcript (automated).pdf","Transcript Link")</f>
        <v>Transcript Link</v>
      </c>
    </row>
    <row r="225" ht="409.5" spans="1:13">
      <c r="A225" s="1" t="s">
        <v>996</v>
      </c>
      <c r="B225" s="1" t="s">
        <v>13</v>
      </c>
      <c r="C225" s="4" t="s">
        <v>1005</v>
      </c>
      <c r="D225" s="1" t="s">
        <v>1006</v>
      </c>
      <c r="E225" s="1" t="s">
        <v>1007</v>
      </c>
      <c r="F225" s="4" t="s">
        <v>17</v>
      </c>
      <c r="G225" s="1" t="s">
        <v>18</v>
      </c>
      <c r="H225" s="1" t="s">
        <v>19</v>
      </c>
      <c r="I225" s="1" t="s">
        <v>20</v>
      </c>
      <c r="J225" s="1" t="s">
        <v>1008</v>
      </c>
      <c r="K225" s="1" t="s">
        <v>22</v>
      </c>
      <c r="L225" s="1">
        <v>0</v>
      </c>
      <c r="M225" s="2">
        <v>0</v>
      </c>
    </row>
    <row r="226" ht="409.5" spans="1:13">
      <c r="A226" s="1" t="s">
        <v>996</v>
      </c>
      <c r="B226" s="1" t="s">
        <v>13</v>
      </c>
      <c r="C226" s="4" t="s">
        <v>1009</v>
      </c>
      <c r="D226" s="1" t="s">
        <v>1010</v>
      </c>
      <c r="E226" s="1" t="s">
        <v>1011</v>
      </c>
      <c r="F226" s="4" t="s">
        <v>17</v>
      </c>
      <c r="G226" s="1" t="s">
        <v>18</v>
      </c>
      <c r="H226" s="1" t="s">
        <v>19</v>
      </c>
      <c r="I226" s="1" t="s">
        <v>20</v>
      </c>
      <c r="J226" s="1" t="s">
        <v>1012</v>
      </c>
      <c r="K226" s="1" t="s">
        <v>22</v>
      </c>
      <c r="L226" s="1" t="str">
        <f>HYPERLINK("https://files.afu.se/Downloads/Transcripts/Society%20for%20Scientific%20Exploration%20(SSE)/2019 06 18 - Society for Scientific Exploration - Clinical Parapsychology at Manawanui   Ingo Lambrecht_vySCdsY30nU - transcript (automated).pdf","Transcript Link")</f>
        <v>Transcript Link</v>
      </c>
      <c r="M226" s="2" t="str">
        <f>HYPERLINK("https://files.afu.se/Downloads/Transcripts/Society%20for%20Scientific%20Exploration%20(SSE)/2019 06 18 - Society for Scientific Exploration - Clinical Parapsychology at Manawanui   Ingo Lambrecht_vySCdsY30nU - transcript (automated).pdf","Transcript Link")</f>
        <v>Transcript Link</v>
      </c>
    </row>
    <row r="227" ht="409.5" spans="1:13">
      <c r="A227" s="1" t="s">
        <v>996</v>
      </c>
      <c r="B227" s="1" t="s">
        <v>13</v>
      </c>
      <c r="C227" s="4" t="s">
        <v>1013</v>
      </c>
      <c r="D227" s="1" t="s">
        <v>1014</v>
      </c>
      <c r="E227" s="1" t="s">
        <v>1015</v>
      </c>
      <c r="F227" s="4" t="s">
        <v>17</v>
      </c>
      <c r="G227" s="1" t="s">
        <v>18</v>
      </c>
      <c r="H227" s="1" t="s">
        <v>19</v>
      </c>
      <c r="I227" s="1" t="s">
        <v>20</v>
      </c>
      <c r="J227" s="1" t="s">
        <v>1016</v>
      </c>
      <c r="K227" s="1" t="s">
        <v>22</v>
      </c>
      <c r="L227" s="1">
        <v>0</v>
      </c>
      <c r="M227" s="2">
        <v>0</v>
      </c>
    </row>
    <row r="228" ht="409.5" spans="1:13">
      <c r="A228" s="1" t="s">
        <v>996</v>
      </c>
      <c r="B228" s="1" t="s">
        <v>13</v>
      </c>
      <c r="C228" s="4" t="s">
        <v>1017</v>
      </c>
      <c r="D228" s="1" t="s">
        <v>1018</v>
      </c>
      <c r="E228" s="1" t="s">
        <v>1019</v>
      </c>
      <c r="F228" s="4" t="s">
        <v>17</v>
      </c>
      <c r="G228" s="1" t="s">
        <v>18</v>
      </c>
      <c r="H228" s="1" t="s">
        <v>19</v>
      </c>
      <c r="I228" s="1" t="s">
        <v>20</v>
      </c>
      <c r="J228" s="1" t="s">
        <v>1020</v>
      </c>
      <c r="K228" s="1" t="s">
        <v>22</v>
      </c>
      <c r="L228" s="1">
        <v>0</v>
      </c>
      <c r="M228" s="2">
        <v>0</v>
      </c>
    </row>
    <row r="229" ht="409.5" spans="1:13">
      <c r="A229" s="1" t="s">
        <v>996</v>
      </c>
      <c r="B229" s="1" t="s">
        <v>13</v>
      </c>
      <c r="C229" s="4" t="s">
        <v>1021</v>
      </c>
      <c r="D229" s="1" t="s">
        <v>1022</v>
      </c>
      <c r="E229" s="1" t="s">
        <v>1023</v>
      </c>
      <c r="F229" s="4" t="s">
        <v>17</v>
      </c>
      <c r="G229" s="1" t="s">
        <v>18</v>
      </c>
      <c r="H229" s="1" t="s">
        <v>19</v>
      </c>
      <c r="I229" s="1" t="s">
        <v>20</v>
      </c>
      <c r="J229" s="1" t="s">
        <v>1024</v>
      </c>
      <c r="K229" s="1" t="s">
        <v>22</v>
      </c>
      <c r="L229" s="1">
        <v>0</v>
      </c>
      <c r="M229" s="2">
        <v>0</v>
      </c>
    </row>
    <row r="230" ht="409.5" spans="1:13">
      <c r="A230" s="1" t="s">
        <v>996</v>
      </c>
      <c r="B230" s="1" t="s">
        <v>13</v>
      </c>
      <c r="C230" s="4" t="s">
        <v>1025</v>
      </c>
      <c r="D230" s="1" t="s">
        <v>1026</v>
      </c>
      <c r="E230" s="1" t="s">
        <v>1027</v>
      </c>
      <c r="F230" s="4" t="s">
        <v>17</v>
      </c>
      <c r="G230" s="1" t="s">
        <v>18</v>
      </c>
      <c r="H230" s="1" t="s">
        <v>19</v>
      </c>
      <c r="I230" s="1" t="s">
        <v>20</v>
      </c>
      <c r="J230" s="1" t="s">
        <v>1028</v>
      </c>
      <c r="K230" s="1" t="s">
        <v>22</v>
      </c>
      <c r="L230" s="1" t="str">
        <f>HYPERLINK("https://files.afu.se/Downloads/Transcripts/Society%20for%20Scientific%20Exploration%20(SSE)/2019 06 18 - Society for Scientific Exploration - Phantom Limb Pain   Rick Leskowitz_84G3lhifXcc - transcript (automated).pdf","Transcript Link")</f>
        <v>Transcript Link</v>
      </c>
      <c r="M230" s="2" t="str">
        <f>HYPERLINK("https://files.afu.se/Downloads/Transcripts/Society%20for%20Scientific%20Exploration%20(SSE)/2019 06 18 - Society for Scientific Exploration - Phantom Limb Pain   Rick Leskowitz_84G3lhifXcc - transcript (automated).pdf","Transcript Link")</f>
        <v>Transcript Link</v>
      </c>
    </row>
    <row r="231" ht="409.5" spans="1:13">
      <c r="A231" s="1" t="s">
        <v>1029</v>
      </c>
      <c r="B231" s="1" t="s">
        <v>13</v>
      </c>
      <c r="C231" s="4" t="s">
        <v>1030</v>
      </c>
      <c r="D231" s="1" t="s">
        <v>1031</v>
      </c>
      <c r="E231" s="1" t="s">
        <v>1032</v>
      </c>
      <c r="F231" s="4" t="s">
        <v>17</v>
      </c>
      <c r="G231" s="1" t="s">
        <v>18</v>
      </c>
      <c r="H231" s="1" t="s">
        <v>19</v>
      </c>
      <c r="I231" s="1" t="s">
        <v>20</v>
      </c>
      <c r="J231" s="1" t="s">
        <v>1033</v>
      </c>
      <c r="K231" s="1" t="s">
        <v>22</v>
      </c>
      <c r="L231" s="1" t="str">
        <f>HYPERLINK("https://files.afu.se/Downloads/Transcripts/Society%20for%20Scientific%20Exploration%20(SSE)/2019 06 13 - Society for Scientific Exploration - DMT and Entities  Not Everyone Gets Machine Elves   Jennifer A. Lyke_bWTT4778IIQ - transcript (automated).pdf","Transcript Link")</f>
        <v>Transcript Link</v>
      </c>
      <c r="M231" s="2" t="str">
        <f>HYPERLINK("https://files.afu.se/Downloads/Transcripts/Society%20for%20Scientific%20Exploration%20(SSE)/2019 06 13 - Society for Scientific Exploration - DMT and Entities  Not Everyone Gets Machine Elves   Jennifer A. Lyke_bWTT4778IIQ - transcript (automated).pdf","Transcript Link")</f>
        <v>Transcript Link</v>
      </c>
    </row>
    <row r="232" ht="409.5" spans="1:13">
      <c r="A232" s="1" t="s">
        <v>1029</v>
      </c>
      <c r="B232" s="1" t="s">
        <v>13</v>
      </c>
      <c r="C232" s="4" t="s">
        <v>1034</v>
      </c>
      <c r="D232" s="1" t="s">
        <v>1035</v>
      </c>
      <c r="E232" s="1" t="s">
        <v>1036</v>
      </c>
      <c r="F232" s="4" t="s">
        <v>17</v>
      </c>
      <c r="G232" s="1" t="s">
        <v>18</v>
      </c>
      <c r="H232" s="1" t="s">
        <v>19</v>
      </c>
      <c r="I232" s="1" t="s">
        <v>20</v>
      </c>
      <c r="J232" s="1" t="s">
        <v>1037</v>
      </c>
      <c r="K232" s="1" t="s">
        <v>22</v>
      </c>
      <c r="L232" s="1" t="str">
        <f>HYPERLINK("https://files.afu.se/Downloads/Transcripts/Society%20for%20Scientific%20Exploration%20(SSE)/2019 06 13 - Society for Scientific Exploration - French UFO Abductions  Far Too Few    Ron Westrum_wCObvHKRIlU - transcript (automated).pdf","Transcript Link")</f>
        <v>Transcript Link</v>
      </c>
      <c r="M232" s="2" t="str">
        <f>HYPERLINK("https://files.afu.se/Downloads/Transcripts/Society%20for%20Scientific%20Exploration%20(SSE)/2019 06 13 - Society for Scientific Exploration - French UFO Abductions  Far Too Few    Ron Westrum_wCObvHKRIlU - transcript (automated).pdf","Transcript Link")</f>
        <v>Transcript Link</v>
      </c>
    </row>
    <row r="233" ht="409.5" spans="1:13">
      <c r="A233" s="1" t="s">
        <v>1029</v>
      </c>
      <c r="B233" s="1" t="s">
        <v>13</v>
      </c>
      <c r="C233" s="4" t="s">
        <v>1038</v>
      </c>
      <c r="D233" s="1" t="s">
        <v>1039</v>
      </c>
      <c r="E233" s="1" t="s">
        <v>1040</v>
      </c>
      <c r="F233" s="4" t="s">
        <v>17</v>
      </c>
      <c r="G233" s="1" t="s">
        <v>18</v>
      </c>
      <c r="H233" s="1" t="s">
        <v>19</v>
      </c>
      <c r="I233" s="1" t="s">
        <v>20</v>
      </c>
      <c r="J233" s="1" t="s">
        <v>1041</v>
      </c>
      <c r="K233" s="1" t="s">
        <v>22</v>
      </c>
      <c r="L233" s="1" t="str">
        <f>HYPERLINK("https://files.afu.se/Downloads/Transcripts/Society%20for%20Scientific%20Exploration%20(SSE)/2019 06 13 - Society for Scientific Exploration - Alien Abduction Syndrome  A Critical Analysis    S. Peter Resta_DF2ARlwHHM4 - transcript (automated).pdf","Transcript Link")</f>
        <v>Transcript Link</v>
      </c>
      <c r="M233" s="2" t="str">
        <f>HYPERLINK("https://files.afu.se/Downloads/Transcripts/Society%20for%20Scientific%20Exploration%20(SSE)/2019 06 13 - Society for Scientific Exploration - Alien Abduction Syndrome  A Critical Analysis    S. Peter Resta_DF2ARlwHHM4 - transcript (automated).pdf","Transcript Link")</f>
        <v>Transcript Link</v>
      </c>
    </row>
    <row r="234" ht="409.5" spans="1:13">
      <c r="A234" s="1" t="s">
        <v>1029</v>
      </c>
      <c r="B234" s="1" t="s">
        <v>13</v>
      </c>
      <c r="C234" s="4" t="s">
        <v>1042</v>
      </c>
      <c r="D234" s="1" t="s">
        <v>1043</v>
      </c>
      <c r="E234" s="1" t="s">
        <v>1044</v>
      </c>
      <c r="F234" s="4" t="s">
        <v>17</v>
      </c>
      <c r="G234" s="1" t="s">
        <v>18</v>
      </c>
      <c r="H234" s="1" t="s">
        <v>19</v>
      </c>
      <c r="I234" s="1" t="s">
        <v>20</v>
      </c>
      <c r="J234" s="1" t="s">
        <v>1045</v>
      </c>
      <c r="K234" s="1" t="s">
        <v>22</v>
      </c>
      <c r="L234" s="1" t="str">
        <f>HYPERLINK("https://files.afu.se/Downloads/Transcripts/Society%20for%20Scientific%20Exploration%20(SSE)/2019 06 13 - Society for Scientific Exploration - The Human Side of UFOs   Shelley Tanenbaum_TDG1lzbaJfg - transcript (automated).pdf","Transcript Link")</f>
        <v>Transcript Link</v>
      </c>
      <c r="M234" s="2" t="str">
        <f>HYPERLINK("https://files.afu.se/Downloads/Transcripts/Society%20for%20Scientific%20Exploration%20(SSE)/2019 06 13 - Society for Scientific Exploration - The Human Side of UFOs   Shelley Tanenbaum_TDG1lzbaJfg - transcript (automated).pdf","Transcript Link")</f>
        <v>Transcript Link</v>
      </c>
    </row>
    <row r="235" ht="409.5" spans="1:13">
      <c r="A235" s="1" t="s">
        <v>1029</v>
      </c>
      <c r="B235" s="1" t="s">
        <v>13</v>
      </c>
      <c r="C235" s="4" t="s">
        <v>1046</v>
      </c>
      <c r="D235" s="1" t="s">
        <v>1047</v>
      </c>
      <c r="E235" s="1" t="s">
        <v>1048</v>
      </c>
      <c r="F235" s="4" t="s">
        <v>17</v>
      </c>
      <c r="G235" s="1" t="s">
        <v>18</v>
      </c>
      <c r="H235" s="1" t="s">
        <v>19</v>
      </c>
      <c r="I235" s="1" t="s">
        <v>20</v>
      </c>
      <c r="J235" s="1" t="s">
        <v>1049</v>
      </c>
      <c r="K235" s="1" t="s">
        <v>22</v>
      </c>
      <c r="L235" s="1" t="str">
        <f>HYPERLINK("https://files.afu.se/Downloads/Transcripts/Society%20for%20Scientific%20Exploration%20(SSE)/2019 06 13 - Society for Scientific Exploration - Will It Be Star Wars or Star Dreams    Paul Hellyer_IowgtYU7PtM - transcript (automated).pdf","Transcript Link")</f>
        <v>Transcript Link</v>
      </c>
      <c r="M235" s="2" t="str">
        <f>HYPERLINK("https://files.afu.se/Downloads/Transcripts/Society%20for%20Scientific%20Exploration%20(SSE)/2019 06 13 - Society for Scientific Exploration - Will It Be Star Wars or Star Dreams    Paul Hellyer_IowgtYU7PtM - transcript (automated).pdf","Transcript Link")</f>
        <v>Transcript Link</v>
      </c>
    </row>
    <row r="236" ht="409.5" spans="1:13">
      <c r="A236" s="1" t="s">
        <v>1050</v>
      </c>
      <c r="B236" s="1" t="s">
        <v>13</v>
      </c>
      <c r="C236" s="4" t="s">
        <v>1051</v>
      </c>
      <c r="D236" s="1" t="s">
        <v>1052</v>
      </c>
      <c r="E236" s="1" t="s">
        <v>1053</v>
      </c>
      <c r="F236" s="4" t="s">
        <v>17</v>
      </c>
      <c r="G236" s="1" t="s">
        <v>18</v>
      </c>
      <c r="H236" s="1" t="s">
        <v>19</v>
      </c>
      <c r="I236" s="1" t="s">
        <v>20</v>
      </c>
      <c r="J236" s="1" t="s">
        <v>1054</v>
      </c>
      <c r="K236" s="1" t="s">
        <v>22</v>
      </c>
      <c r="L236" s="1" t="str">
        <f>HYPERLINK("https://files.afu.se/Downloads/Transcripts/Society%20for%20Scientific%20Exploration%20(SSE)/2019 05 16 - Society for Scientific Exploration - Psi and Robots   Robert Jahn_lg0PEQ38Seo - transcript (automated).pdf","Transcript Link")</f>
        <v>Transcript Link</v>
      </c>
      <c r="M236" s="2" t="str">
        <f>HYPERLINK("https://files.afu.se/Downloads/Transcripts/Society%20for%20Scientific%20Exploration%20(SSE)/2019 05 16 - Society for Scientific Exploration - Psi and Robots   Robert Jahn_lg0PEQ38Seo - transcript (automated).pdf","Transcript Link")</f>
        <v>Transcript Link</v>
      </c>
    </row>
    <row r="237" ht="409.5" spans="1:13">
      <c r="A237" s="1" t="s">
        <v>1050</v>
      </c>
      <c r="B237" s="1" t="s">
        <v>13</v>
      </c>
      <c r="C237" s="4" t="s">
        <v>1055</v>
      </c>
      <c r="D237" s="1" t="s">
        <v>1056</v>
      </c>
      <c r="E237" s="1" t="s">
        <v>1057</v>
      </c>
      <c r="F237" s="4" t="s">
        <v>17</v>
      </c>
      <c r="G237" s="1" t="s">
        <v>18</v>
      </c>
      <c r="H237" s="1" t="s">
        <v>19</v>
      </c>
      <c r="I237" s="1" t="s">
        <v>20</v>
      </c>
      <c r="J237" s="1" t="s">
        <v>1058</v>
      </c>
      <c r="K237" s="1" t="s">
        <v>22</v>
      </c>
      <c r="L237" s="1">
        <v>0</v>
      </c>
      <c r="M237" s="2">
        <v>0</v>
      </c>
    </row>
    <row r="238" ht="409.5" spans="1:13">
      <c r="A238" s="1" t="s">
        <v>1050</v>
      </c>
      <c r="B238" s="1" t="s">
        <v>13</v>
      </c>
      <c r="C238" s="4" t="s">
        <v>1059</v>
      </c>
      <c r="D238" s="1" t="s">
        <v>1060</v>
      </c>
      <c r="E238" s="1" t="s">
        <v>1061</v>
      </c>
      <c r="F238" s="4" t="s">
        <v>17</v>
      </c>
      <c r="G238" s="1" t="s">
        <v>18</v>
      </c>
      <c r="H238" s="1" t="s">
        <v>19</v>
      </c>
      <c r="I238" s="1" t="s">
        <v>20</v>
      </c>
      <c r="J238" s="1" t="s">
        <v>1062</v>
      </c>
      <c r="K238" s="1" t="s">
        <v>22</v>
      </c>
      <c r="L238" s="1">
        <v>0</v>
      </c>
      <c r="M238" s="2">
        <v>0</v>
      </c>
    </row>
    <row r="239" ht="409.5" spans="1:13">
      <c r="A239" s="1" t="s">
        <v>1050</v>
      </c>
      <c r="B239" s="1" t="s">
        <v>13</v>
      </c>
      <c r="C239" s="4" t="s">
        <v>1063</v>
      </c>
      <c r="D239" s="1" t="s">
        <v>1064</v>
      </c>
      <c r="E239" s="1" t="s">
        <v>1065</v>
      </c>
      <c r="F239" s="4" t="s">
        <v>17</v>
      </c>
      <c r="G239" s="1" t="s">
        <v>18</v>
      </c>
      <c r="H239" s="1" t="s">
        <v>19</v>
      </c>
      <c r="I239" s="1" t="s">
        <v>20</v>
      </c>
      <c r="J239" s="1" t="s">
        <v>1066</v>
      </c>
      <c r="K239" s="1" t="s">
        <v>22</v>
      </c>
      <c r="L239" s="1">
        <v>0</v>
      </c>
      <c r="M239" s="2">
        <v>0</v>
      </c>
    </row>
    <row r="240" ht="409.5" spans="1:13">
      <c r="A240" s="1" t="s">
        <v>1050</v>
      </c>
      <c r="B240" s="1" t="s">
        <v>13</v>
      </c>
      <c r="C240" s="4" t="s">
        <v>1067</v>
      </c>
      <c r="D240" s="1" t="s">
        <v>1068</v>
      </c>
      <c r="E240" s="1" t="s">
        <v>1069</v>
      </c>
      <c r="F240" s="4" t="s">
        <v>17</v>
      </c>
      <c r="G240" s="1" t="s">
        <v>18</v>
      </c>
      <c r="H240" s="1" t="s">
        <v>19</v>
      </c>
      <c r="I240" s="1" t="s">
        <v>20</v>
      </c>
      <c r="J240" s="1" t="s">
        <v>1070</v>
      </c>
      <c r="K240" s="1" t="s">
        <v>22</v>
      </c>
      <c r="L240" s="1" t="str">
        <f>HYPERLINK("https://files.afu.se/Downloads/Transcripts/Society%20for%20Scientific%20Exploration%20(SSE)/2019 05 16 - Society for Scientific Exploration - Applying Machine Learning to Psi Research   Mark Boccuzzi_oS1NpcHoGQ0 - transcript (automated).pdf","Transcript Link")</f>
        <v>Transcript Link</v>
      </c>
      <c r="M240" s="2" t="str">
        <f>HYPERLINK("https://files.afu.se/Downloads/Transcripts/Society%20for%20Scientific%20Exploration%20(SSE)/2019 05 16 - Society for Scientific Exploration - Applying Machine Learning to Psi Research   Mark Boccuzzi_oS1NpcHoGQ0 - transcript (automated).pdf","Transcript Link")</f>
        <v>Transcript Link</v>
      </c>
    </row>
    <row r="241" ht="409.5" spans="1:13">
      <c r="A241" s="1" t="s">
        <v>1050</v>
      </c>
      <c r="B241" s="1" t="s">
        <v>13</v>
      </c>
      <c r="C241" s="4" t="s">
        <v>1071</v>
      </c>
      <c r="D241" s="1" t="s">
        <v>1072</v>
      </c>
      <c r="E241" s="1" t="s">
        <v>1073</v>
      </c>
      <c r="F241" s="4" t="s">
        <v>17</v>
      </c>
      <c r="G241" s="1" t="s">
        <v>18</v>
      </c>
      <c r="H241" s="1" t="s">
        <v>19</v>
      </c>
      <c r="I241" s="1" t="s">
        <v>20</v>
      </c>
      <c r="J241" s="1" t="s">
        <v>1074</v>
      </c>
      <c r="K241" s="1" t="s">
        <v>22</v>
      </c>
      <c r="L241" s="1" t="str">
        <f>HYPERLINK("https://files.afu.se/Downloads/Transcripts/Society%20for%20Scientific%20Exploration%20(SSE)/2019 05 16 - Society for Scientific Exploration - Premonitions and other Psi in Reliability Engineering   John MacLean_SM3GfQKNtJE - transcript (automated).pdf","Transcript Link")</f>
        <v>Transcript Link</v>
      </c>
      <c r="M241" s="2" t="str">
        <f>HYPERLINK("https://files.afu.se/Downloads/Transcripts/Society%20for%20Scientific%20Exploration%20(SSE)/2019 05 16 - Society for Scientific Exploration - Premonitions and other Psi in Reliability Engineering   John MacLean_SM3GfQKNtJE - transcript (automated).pdf","Transcript Link")</f>
        <v>Transcript Link</v>
      </c>
    </row>
    <row r="242" ht="409.5" spans="1:13">
      <c r="A242" s="1" t="s">
        <v>1050</v>
      </c>
      <c r="B242" s="1" t="s">
        <v>13</v>
      </c>
      <c r="C242" s="4" t="s">
        <v>1075</v>
      </c>
      <c r="D242" s="1" t="s">
        <v>1076</v>
      </c>
      <c r="E242" s="1" t="s">
        <v>1077</v>
      </c>
      <c r="F242" s="4" t="s">
        <v>17</v>
      </c>
      <c r="G242" s="1" t="s">
        <v>18</v>
      </c>
      <c r="H242" s="1" t="s">
        <v>19</v>
      </c>
      <c r="I242" s="1" t="s">
        <v>20</v>
      </c>
      <c r="J242" s="1" t="s">
        <v>1078</v>
      </c>
      <c r="K242" s="1" t="s">
        <v>22</v>
      </c>
      <c r="L242" s="1" t="str">
        <f>HYPERLINK("https://files.afu.se/Downloads/Transcripts/Society%20for%20Scientific%20Exploration%20(SSE)/2019 05 16 - Society for Scientific Exploration - Effects of Bioelectromagnetic Energy on Okra Yields   Vijay K. Gupta_IFp5Jz42ZHE - transcript (automated).pdf","Transcript Link")</f>
        <v>Transcript Link</v>
      </c>
      <c r="M242" s="2" t="str">
        <f>HYPERLINK("https://files.afu.se/Downloads/Transcripts/Society%20for%20Scientific%20Exploration%20(SSE)/2019 05 16 - Society for Scientific Exploration - Effects of Bioelectromagnetic Energy on Okra Yields   Vijay K. Gupta_IFp5Jz42ZHE - transcript (automated).pdf","Transcript Link")</f>
        <v>Transcript Link</v>
      </c>
    </row>
    <row r="243" ht="409.5" spans="1:13">
      <c r="A243" s="1" t="s">
        <v>1050</v>
      </c>
      <c r="B243" s="1" t="s">
        <v>13</v>
      </c>
      <c r="C243" s="4" t="s">
        <v>1079</v>
      </c>
      <c r="D243" s="1" t="s">
        <v>1080</v>
      </c>
      <c r="E243" s="1" t="s">
        <v>1081</v>
      </c>
      <c r="F243" s="4" t="s">
        <v>17</v>
      </c>
      <c r="G243" s="1" t="s">
        <v>18</v>
      </c>
      <c r="H243" s="1" t="s">
        <v>19</v>
      </c>
      <c r="I243" s="1" t="s">
        <v>20</v>
      </c>
      <c r="J243" s="1" t="s">
        <v>1082</v>
      </c>
      <c r="K243" s="1" t="s">
        <v>22</v>
      </c>
      <c r="L243" s="1" t="str">
        <f>HYPERLINK("https://files.afu.se/Downloads/Transcripts/Society%20for%20Scientific%20Exploration%20(SSE)/2019 05 16 - Society for Scientific Exploration - Activating Psi Dreaming   Dale E. Graff_N_i7gd1uwAc - transcript (automated).pdf","Transcript Link")</f>
        <v>Transcript Link</v>
      </c>
      <c r="M243" s="2" t="str">
        <f>HYPERLINK("https://files.afu.se/Downloads/Transcripts/Society%20for%20Scientific%20Exploration%20(SSE)/2019 05 16 - Society for Scientific Exploration - Activating Psi Dreaming   Dale E. Graff_N_i7gd1uwAc - transcript (automated).pdf","Transcript Link")</f>
        <v>Transcript Link</v>
      </c>
    </row>
    <row r="244" ht="409.5" spans="1:13">
      <c r="A244" s="1" t="s">
        <v>1050</v>
      </c>
      <c r="B244" s="1" t="s">
        <v>13</v>
      </c>
      <c r="C244" s="4" t="s">
        <v>1083</v>
      </c>
      <c r="D244" s="1" t="s">
        <v>1084</v>
      </c>
      <c r="E244" s="1" t="s">
        <v>1085</v>
      </c>
      <c r="F244" s="4" t="s">
        <v>17</v>
      </c>
      <c r="G244" s="1" t="s">
        <v>18</v>
      </c>
      <c r="H244" s="1" t="s">
        <v>19</v>
      </c>
      <c r="I244" s="1" t="s">
        <v>20</v>
      </c>
      <c r="J244" s="1" t="s">
        <v>1086</v>
      </c>
      <c r="K244" s="1" t="s">
        <v>22</v>
      </c>
      <c r="L244" s="1" t="str">
        <f>HYPERLINK("https://files.afu.se/Downloads/Transcripts/Society%20for%20Scientific%20Exploration%20(SSE)/2019 05 16 - Society for Scientific Exploration - Intuitive Methods in Support of a New Science   William H. Kautz_AP4nejcaagw - transcript (automated).pdf","Transcript Link")</f>
        <v>Transcript Link</v>
      </c>
      <c r="M244" s="2" t="str">
        <f>HYPERLINK("https://files.afu.se/Downloads/Transcripts/Society%20for%20Scientific%20Exploration%20(SSE)/2019 05 16 - Society for Scientific Exploration - Intuitive Methods in Support of a New Science   William H. Kautz_AP4nejcaagw - transcript (automated).pdf","Transcript Link")</f>
        <v>Transcript Link</v>
      </c>
    </row>
    <row r="245" ht="409.5" spans="1:13">
      <c r="A245" s="1" t="s">
        <v>1087</v>
      </c>
      <c r="B245" s="1" t="s">
        <v>13</v>
      </c>
      <c r="C245" s="4" t="s">
        <v>1088</v>
      </c>
      <c r="D245" s="1" t="s">
        <v>1089</v>
      </c>
      <c r="E245" s="1" t="s">
        <v>1090</v>
      </c>
      <c r="F245" s="4" t="s">
        <v>17</v>
      </c>
      <c r="G245" s="1" t="s">
        <v>18</v>
      </c>
      <c r="H245" s="1" t="s">
        <v>19</v>
      </c>
      <c r="I245" s="1" t="s">
        <v>20</v>
      </c>
      <c r="J245" s="1" t="s">
        <v>1091</v>
      </c>
      <c r="K245" s="1" t="s">
        <v>22</v>
      </c>
      <c r="L245" s="1" t="str">
        <f>HYPERLINK("https://files.afu.se/Downloads/Transcripts/Society%20for%20Scientific%20Exploration%20(SSE)/2019 05 03 - Society for Scientific Exploration - A Hidden Event  Portal Areas   Ron Westrum_0ZknXfBCdRs - transcript (automated).pdf","Transcript Link")</f>
        <v>Transcript Link</v>
      </c>
      <c r="M245" s="2" t="str">
        <f>HYPERLINK("https://files.afu.se/Downloads/Transcripts/Society%20for%20Scientific%20Exploration%20(SSE)/2019 05 03 - Society for Scientific Exploration - A Hidden Event  Portal Areas   Ron Westrum_0ZknXfBCdRs - transcript (automated).pdf","Transcript Link")</f>
        <v>Transcript Link</v>
      </c>
    </row>
    <row r="246" ht="409.5" spans="1:13">
      <c r="A246" s="1" t="s">
        <v>1087</v>
      </c>
      <c r="B246" s="1" t="s">
        <v>13</v>
      </c>
      <c r="C246" s="4" t="s">
        <v>1092</v>
      </c>
      <c r="D246" s="1" t="s">
        <v>1093</v>
      </c>
      <c r="E246" s="1" t="s">
        <v>1094</v>
      </c>
      <c r="F246" s="4" t="s">
        <v>17</v>
      </c>
      <c r="G246" s="1" t="s">
        <v>18</v>
      </c>
      <c r="H246" s="1" t="s">
        <v>19</v>
      </c>
      <c r="I246" s="1" t="s">
        <v>20</v>
      </c>
      <c r="J246" s="1" t="s">
        <v>1095</v>
      </c>
      <c r="K246" s="1" t="s">
        <v>22</v>
      </c>
      <c r="L246" s="1">
        <v>0</v>
      </c>
      <c r="M246" s="2">
        <v>0</v>
      </c>
    </row>
    <row r="247" ht="409.5" spans="1:13">
      <c r="A247" s="1" t="s">
        <v>1087</v>
      </c>
      <c r="B247" s="1" t="s">
        <v>13</v>
      </c>
      <c r="C247" s="4" t="s">
        <v>1096</v>
      </c>
      <c r="D247" s="1" t="s">
        <v>1097</v>
      </c>
      <c r="E247" s="1" t="s">
        <v>1098</v>
      </c>
      <c r="F247" s="4" t="s">
        <v>17</v>
      </c>
      <c r="G247" s="1" t="s">
        <v>18</v>
      </c>
      <c r="H247" s="1" t="s">
        <v>19</v>
      </c>
      <c r="I247" s="1" t="s">
        <v>20</v>
      </c>
      <c r="J247" s="1" t="s">
        <v>1099</v>
      </c>
      <c r="K247" s="1" t="s">
        <v>22</v>
      </c>
      <c r="L247" s="1" t="str">
        <f>HYPERLINK("https://files.afu.se/Downloads/Transcripts/Society%20for%20Scientific%20Exploration%20(SSE)/2019 05 03 - Society for Scientific Exploration - Making UFO Data Useful for Scientific Research   Ross A. Davis_fDzDREe9iiw - transcript (automated).pdf","Transcript Link")</f>
        <v>Transcript Link</v>
      </c>
      <c r="M247" s="2" t="str">
        <f>HYPERLINK("https://files.afu.se/Downloads/Transcripts/Society%20for%20Scientific%20Exploration%20(SSE)/2019 05 03 - Society for Scientific Exploration - Making UFO Data Useful for Scientific Research   Ross A. Davis_fDzDREe9iiw - transcript (automated).pdf","Transcript Link")</f>
        <v>Transcript Link</v>
      </c>
    </row>
    <row r="248" ht="409.5" spans="1:13">
      <c r="A248" s="1" t="s">
        <v>1087</v>
      </c>
      <c r="B248" s="1" t="s">
        <v>13</v>
      </c>
      <c r="C248" s="4" t="s">
        <v>1100</v>
      </c>
      <c r="D248" s="1" t="s">
        <v>1101</v>
      </c>
      <c r="E248" s="1" t="s">
        <v>1102</v>
      </c>
      <c r="F248" s="4" t="s">
        <v>17</v>
      </c>
      <c r="G248" s="1" t="s">
        <v>18</v>
      </c>
      <c r="H248" s="1" t="s">
        <v>19</v>
      </c>
      <c r="I248" s="1" t="s">
        <v>20</v>
      </c>
      <c r="J248" s="1" t="s">
        <v>1103</v>
      </c>
      <c r="K248" s="1" t="s">
        <v>22</v>
      </c>
      <c r="L248" s="1" t="str">
        <f>HYPERLINK("https://files.afu.se/Downloads/Transcripts/Society%20for%20Scientific%20Exploration%20(SSE)/2019 05 03 - Society for Scientific Exploration - UFOs at Nuclear Weapons Sites   Robert L. Hastings_miEy-Ebmo8k - transcript (automated).pdf","Transcript Link")</f>
        <v>Transcript Link</v>
      </c>
      <c r="M248" s="2" t="str">
        <f>HYPERLINK("https://files.afu.se/Downloads/Transcripts/Society%20for%20Scientific%20Exploration%20(SSE)/2019 05 03 - Society for Scientific Exploration - UFOs at Nuclear Weapons Sites   Robert L. Hastings_miEy-Ebmo8k - transcript (automated).pdf","Transcript Link")</f>
        <v>Transcript Link</v>
      </c>
    </row>
    <row r="249" ht="409.5" spans="1:13">
      <c r="A249" s="1" t="s">
        <v>1087</v>
      </c>
      <c r="B249" s="1" t="s">
        <v>13</v>
      </c>
      <c r="C249" s="4" t="s">
        <v>1104</v>
      </c>
      <c r="D249" s="1" t="s">
        <v>1105</v>
      </c>
      <c r="E249" s="1" t="s">
        <v>1106</v>
      </c>
      <c r="F249" s="4" t="s">
        <v>17</v>
      </c>
      <c r="G249" s="1" t="s">
        <v>18</v>
      </c>
      <c r="H249" s="1" t="s">
        <v>19</v>
      </c>
      <c r="I249" s="1" t="s">
        <v>20</v>
      </c>
      <c r="J249" s="1" t="s">
        <v>1107</v>
      </c>
      <c r="K249" s="1" t="s">
        <v>22</v>
      </c>
      <c r="L249" s="1" t="str">
        <f>HYPERLINK("https://files.afu.se/Downloads/Transcripts/Society%20for%20Scientific%20Exploration%20(SSE)/2019 05 03 - Society for Scientific Exploration - Evaluation of Two ‘Leaked’ UFO Documents   Robert Wood_am_VYCyLslc - transcript (automated).pdf","Transcript Link")</f>
        <v>Transcript Link</v>
      </c>
      <c r="M249" s="2" t="str">
        <f>HYPERLINK("https://files.afu.se/Downloads/Transcripts/Society%20for%20Scientific%20Exploration%20(SSE)/2019 05 03 - Society for Scientific Exploration - Evaluation of Two ‘Leaked’ UFO Documents   Robert Wood_am_VYCyLslc - transcript (automated).pdf","Transcript Link")</f>
        <v>Transcript Link</v>
      </c>
    </row>
    <row r="250" ht="409.5" spans="1:13">
      <c r="A250" s="1" t="s">
        <v>1087</v>
      </c>
      <c r="B250" s="1" t="s">
        <v>13</v>
      </c>
      <c r="C250" s="4" t="s">
        <v>1108</v>
      </c>
      <c r="D250" s="1" t="s">
        <v>1109</v>
      </c>
      <c r="E250" s="1" t="s">
        <v>1110</v>
      </c>
      <c r="F250" s="4" t="s">
        <v>17</v>
      </c>
      <c r="G250" s="1" t="s">
        <v>18</v>
      </c>
      <c r="H250" s="1" t="s">
        <v>19</v>
      </c>
      <c r="I250" s="1" t="s">
        <v>20</v>
      </c>
      <c r="J250" s="1" t="s">
        <v>1111</v>
      </c>
      <c r="K250" s="1" t="s">
        <v>22</v>
      </c>
      <c r="L250" s="1" t="str">
        <f>HYPERLINK("https://files.afu.se/Downloads/Transcripts/Society%20for%20Scientific%20Exploration%20(SSE)/2019 05 03 - Society for Scientific Exploration - UFOs  The Good News and the Bad News   John B. Alexander_9B7Ma-BiSDQ - transcript (automated).pdf","Transcript Link")</f>
        <v>Transcript Link</v>
      </c>
      <c r="M250" s="2" t="str">
        <f>HYPERLINK("https://files.afu.se/Downloads/Transcripts/Society%20for%20Scientific%20Exploration%20(SSE)/2019 05 03 - Society for Scientific Exploration - UFOs  The Good News and the Bad News   John B. Alexander_9B7Ma-BiSDQ - transcript (automated).pdf","Transcript Link")</f>
        <v>Transcript Link</v>
      </c>
    </row>
    <row r="251" ht="409.5" spans="1:13">
      <c r="A251" s="1" t="s">
        <v>1087</v>
      </c>
      <c r="B251" s="1" t="s">
        <v>13</v>
      </c>
      <c r="C251" s="4" t="s">
        <v>1112</v>
      </c>
      <c r="D251" s="1" t="s">
        <v>1113</v>
      </c>
      <c r="E251" s="1" t="s">
        <v>1114</v>
      </c>
      <c r="F251" s="4" t="s">
        <v>17</v>
      </c>
      <c r="G251" s="1" t="s">
        <v>18</v>
      </c>
      <c r="H251" s="1" t="s">
        <v>19</v>
      </c>
      <c r="I251" s="1" t="s">
        <v>20</v>
      </c>
      <c r="J251" s="1" t="s">
        <v>1115</v>
      </c>
      <c r="K251" s="1" t="s">
        <v>22</v>
      </c>
      <c r="L251" s="1">
        <v>0</v>
      </c>
      <c r="M251" s="2">
        <v>0</v>
      </c>
    </row>
    <row r="252" ht="255" spans="1:13">
      <c r="A252" s="1" t="s">
        <v>1087</v>
      </c>
      <c r="B252" s="1" t="s">
        <v>13</v>
      </c>
      <c r="C252" s="4" t="s">
        <v>1116</v>
      </c>
      <c r="D252" s="1" t="s">
        <v>1117</v>
      </c>
      <c r="E252" s="1" t="s">
        <v>1118</v>
      </c>
      <c r="F252" s="4" t="s">
        <v>17</v>
      </c>
      <c r="G252" s="1" t="s">
        <v>18</v>
      </c>
      <c r="H252" s="1" t="s">
        <v>19</v>
      </c>
      <c r="I252" s="1" t="s">
        <v>20</v>
      </c>
      <c r="J252" s="1" t="s">
        <v>1119</v>
      </c>
      <c r="K252" s="1" t="s">
        <v>22</v>
      </c>
      <c r="L252" s="1" t="str">
        <f>HYPERLINK("https://files.afu.se/Downloads/Transcripts/Society%20for%20Scientific%20Exploration%20(SSE)/2019 05 03 - Society for Scientific Exploration - UFOs  Separating Real Science from National Enquirer Reports   Panel_bdY6-xQpBik - transcript (automated).pdf","Transcript Link")</f>
        <v>Transcript Link</v>
      </c>
      <c r="M252" s="2" t="str">
        <f>HYPERLINK("https://files.afu.se/Downloads/Transcripts/Society%20for%20Scientific%20Exploration%20(SSE)/2019 05 03 - Society for Scientific Exploration - UFOs  Separating Real Science from National Enquirer Reports   Panel_bdY6-xQpBik - transcript (automated).pdf","Transcript Link")</f>
        <v>Transcript Link</v>
      </c>
    </row>
    <row r="253" ht="409.5" spans="1:13">
      <c r="A253" s="1" t="s">
        <v>1087</v>
      </c>
      <c r="B253" s="1" t="s">
        <v>13</v>
      </c>
      <c r="C253" s="4" t="s">
        <v>1120</v>
      </c>
      <c r="D253" s="1" t="s">
        <v>1121</v>
      </c>
      <c r="E253" s="1" t="s">
        <v>1122</v>
      </c>
      <c r="F253" s="4" t="s">
        <v>17</v>
      </c>
      <c r="G253" s="1" t="s">
        <v>18</v>
      </c>
      <c r="H253" s="1" t="s">
        <v>19</v>
      </c>
      <c r="I253" s="1" t="s">
        <v>20</v>
      </c>
      <c r="J253" s="1" t="s">
        <v>1123</v>
      </c>
      <c r="K253" s="1" t="s">
        <v>22</v>
      </c>
      <c r="L253" s="1" t="str">
        <f>HYPERLINK("https://files.afu.se/Downloads/Transcripts/Society%20for%20Scientific%20Exploration%20(SSE)/2019 05 03 - Society for Scientific Exploration - UFO Sightings in America - The Problem They Pose   Rob Swiatek_QlimzGTRt-I - transcript (automated).pdf","Transcript Link")</f>
        <v>Transcript Link</v>
      </c>
      <c r="M253" s="2" t="str">
        <f>HYPERLINK("https://files.afu.se/Downloads/Transcripts/Society%20for%20Scientific%20Exploration%20(SSE)/2019 05 03 - Society for Scientific Exploration - UFO Sightings in America - The Problem They Pose   Rob Swiatek_QlimzGTRt-I - transcript (automated).pdf","Transcript Link")</f>
        <v>Transcript Link</v>
      </c>
    </row>
    <row r="254" ht="409.5" spans="1:13">
      <c r="A254" s="1" t="s">
        <v>1124</v>
      </c>
      <c r="B254" s="1" t="s">
        <v>13</v>
      </c>
      <c r="C254" s="4" t="s">
        <v>1125</v>
      </c>
      <c r="D254" s="1" t="s">
        <v>1126</v>
      </c>
      <c r="E254" s="1" t="s">
        <v>1127</v>
      </c>
      <c r="F254" s="4" t="s">
        <v>17</v>
      </c>
      <c r="G254" s="1" t="s">
        <v>18</v>
      </c>
      <c r="H254" s="1" t="s">
        <v>19</v>
      </c>
      <c r="I254" s="1" t="s">
        <v>20</v>
      </c>
      <c r="J254" s="1" t="s">
        <v>1128</v>
      </c>
      <c r="K254" s="1" t="s">
        <v>22</v>
      </c>
      <c r="L254" s="1">
        <v>0</v>
      </c>
      <c r="M254" s="2">
        <v>0</v>
      </c>
    </row>
    <row r="255" ht="409.5" spans="1:13">
      <c r="A255" s="1" t="s">
        <v>1124</v>
      </c>
      <c r="B255" s="1" t="s">
        <v>13</v>
      </c>
      <c r="C255" s="4" t="s">
        <v>1129</v>
      </c>
      <c r="D255" s="1" t="s">
        <v>1130</v>
      </c>
      <c r="E255" s="1" t="s">
        <v>1131</v>
      </c>
      <c r="F255" s="4" t="s">
        <v>17</v>
      </c>
      <c r="G255" s="1" t="s">
        <v>18</v>
      </c>
      <c r="H255" s="1" t="s">
        <v>19</v>
      </c>
      <c r="I255" s="1" t="s">
        <v>20</v>
      </c>
      <c r="J255" s="1" t="s">
        <v>1132</v>
      </c>
      <c r="K255" s="1" t="s">
        <v>22</v>
      </c>
      <c r="L255" s="1" t="str">
        <f>HYPERLINK("https://files.afu.se/Downloads/Transcripts/Society%20for%20Scientific%20Exploration%20(SSE)/2019 04 06 - Society for Scientific Exploration - Many Worlds Interpretation of Paranormal Phenomena   Simeon Hein_SBalmlWmmPs - transcript (automated).pdf","Transcript Link")</f>
        <v>Transcript Link</v>
      </c>
      <c r="M255" s="2" t="str">
        <f>HYPERLINK("https://files.afu.se/Downloads/Transcripts/Society%20for%20Scientific%20Exploration%20(SSE)/2019 04 06 - Society for Scientific Exploration - Many Worlds Interpretation of Paranormal Phenomena   Simeon Hein_SBalmlWmmPs - transcript (automated).pdf","Transcript Link")</f>
        <v>Transcript Link</v>
      </c>
    </row>
    <row r="256" ht="409.5" spans="1:13">
      <c r="A256" s="1" t="s">
        <v>1124</v>
      </c>
      <c r="B256" s="1" t="s">
        <v>13</v>
      </c>
      <c r="C256" s="4" t="s">
        <v>1133</v>
      </c>
      <c r="D256" s="1" t="s">
        <v>1134</v>
      </c>
      <c r="E256" s="1" t="s">
        <v>1135</v>
      </c>
      <c r="F256" s="4" t="s">
        <v>17</v>
      </c>
      <c r="G256" s="1" t="s">
        <v>18</v>
      </c>
      <c r="H256" s="1" t="s">
        <v>19</v>
      </c>
      <c r="I256" s="1" t="s">
        <v>20</v>
      </c>
      <c r="J256" s="1" t="s">
        <v>1136</v>
      </c>
      <c r="K256" s="1" t="s">
        <v>22</v>
      </c>
      <c r="L256" s="1" t="str">
        <f>HYPERLINK("https://files.afu.se/Downloads/Transcripts/Society%20for%20Scientific%20Exploration%20(SSE)/2019 04 06 - Society for Scientific Exploration - The Bell Inequality and Nonlocal Causality   Chuck Lear_5gZxt9JUB-Q - transcript (automated).pdf","Transcript Link")</f>
        <v>Transcript Link</v>
      </c>
      <c r="M256" s="2" t="str">
        <f>HYPERLINK("https://files.afu.se/Downloads/Transcripts/Society%20for%20Scientific%20Exploration%20(SSE)/2019 04 06 - Society for Scientific Exploration - The Bell Inequality and Nonlocal Causality   Chuck Lear_5gZxt9JUB-Q - transcript (automated).pdf","Transcript Link")</f>
        <v>Transcript Link</v>
      </c>
    </row>
    <row r="257" ht="409.5" spans="1:13">
      <c r="A257" s="1" t="s">
        <v>1124</v>
      </c>
      <c r="B257" s="1" t="s">
        <v>13</v>
      </c>
      <c r="C257" s="4" t="s">
        <v>1137</v>
      </c>
      <c r="D257" s="1" t="s">
        <v>1138</v>
      </c>
      <c r="E257" s="1" t="s">
        <v>1139</v>
      </c>
      <c r="F257" s="4" t="s">
        <v>17</v>
      </c>
      <c r="G257" s="1" t="s">
        <v>18</v>
      </c>
      <c r="H257" s="1" t="s">
        <v>19</v>
      </c>
      <c r="I257" s="1" t="s">
        <v>20</v>
      </c>
      <c r="J257" s="1" t="s">
        <v>1140</v>
      </c>
      <c r="K257" s="1" t="s">
        <v>22</v>
      </c>
      <c r="L257" s="1" t="str">
        <f>HYPERLINK("https://files.afu.se/Downloads/Transcripts/Society%20for%20Scientific%20Exploration%20(SSE)/2019 04 06 - Society for Scientific Exploration - Physics, Synchronicity, and Experimenter Expectation   Sky Nelson_pbUUuF-8j4Y - transcript (automated).pdf","Transcript Link")</f>
        <v>Transcript Link</v>
      </c>
      <c r="M257" s="2" t="str">
        <f>HYPERLINK("https://files.afu.se/Downloads/Transcripts/Society%20for%20Scientific%20Exploration%20(SSE)/2019 04 06 - Society for Scientific Exploration - Physics, Synchronicity, and Experimenter Expectation   Sky Nelson_pbUUuF-8j4Y - transcript (automated).pdf","Transcript Link")</f>
        <v>Transcript Link</v>
      </c>
    </row>
    <row r="258" ht="409.5" spans="1:13">
      <c r="A258" s="1" t="s">
        <v>1124</v>
      </c>
      <c r="B258" s="1" t="s">
        <v>13</v>
      </c>
      <c r="C258" s="4" t="s">
        <v>1141</v>
      </c>
      <c r="D258" s="1" t="s">
        <v>1142</v>
      </c>
      <c r="E258" s="1" t="s">
        <v>1143</v>
      </c>
      <c r="F258" s="4" t="s">
        <v>17</v>
      </c>
      <c r="G258" s="1" t="s">
        <v>18</v>
      </c>
      <c r="H258" s="1" t="s">
        <v>19</v>
      </c>
      <c r="I258" s="1" t="s">
        <v>20</v>
      </c>
      <c r="J258" s="1" t="s">
        <v>1144</v>
      </c>
      <c r="K258" s="1" t="s">
        <v>22</v>
      </c>
      <c r="L258" s="1">
        <v>0</v>
      </c>
      <c r="M258" s="2">
        <v>0</v>
      </c>
    </row>
    <row r="259" ht="409.5" spans="1:13">
      <c r="A259" s="1" t="s">
        <v>1124</v>
      </c>
      <c r="B259" s="1" t="s">
        <v>13</v>
      </c>
      <c r="C259" s="4" t="s">
        <v>1145</v>
      </c>
      <c r="D259" s="1" t="s">
        <v>1146</v>
      </c>
      <c r="E259" s="1" t="s">
        <v>1147</v>
      </c>
      <c r="F259" s="4" t="s">
        <v>17</v>
      </c>
      <c r="G259" s="1" t="s">
        <v>18</v>
      </c>
      <c r="H259" s="1" t="s">
        <v>19</v>
      </c>
      <c r="I259" s="1" t="s">
        <v>20</v>
      </c>
      <c r="J259" s="1" t="s">
        <v>1148</v>
      </c>
      <c r="K259" s="1" t="s">
        <v>22</v>
      </c>
      <c r="L259" s="1" t="str">
        <f>HYPERLINK("https://files.afu.se/Downloads/Transcripts/Society%20for%20Scientific%20Exploration%20(SSE)/2019 04 06 - Society for Scientific Exploration - An Emerging New Paradigm for Complementary Medicine   Harald Walach_-cUk3S7QlsI - transcript (automated).pdf","Transcript Link")</f>
        <v>Transcript Link</v>
      </c>
      <c r="M259" s="2" t="str">
        <f>HYPERLINK("https://files.afu.se/Downloads/Transcripts/Society%20for%20Scientific%20Exploration%20(SSE)/2019 04 06 - Society for Scientific Exploration - An Emerging New Paradigm for Complementary Medicine   Harald Walach_-cUk3S7QlsI - transcript (automated).pdf","Transcript Link")</f>
        <v>Transcript Link</v>
      </c>
    </row>
    <row r="260" ht="409.5" spans="1:13">
      <c r="A260" s="1" t="s">
        <v>1124</v>
      </c>
      <c r="B260" s="1" t="s">
        <v>13</v>
      </c>
      <c r="C260" s="4" t="s">
        <v>1149</v>
      </c>
      <c r="D260" s="1" t="s">
        <v>1150</v>
      </c>
      <c r="E260" s="1" t="s">
        <v>1151</v>
      </c>
      <c r="F260" s="4" t="s">
        <v>17</v>
      </c>
      <c r="G260" s="1" t="s">
        <v>18</v>
      </c>
      <c r="H260" s="1" t="s">
        <v>19</v>
      </c>
      <c r="I260" s="1" t="s">
        <v>20</v>
      </c>
      <c r="J260" s="1" t="s">
        <v>1152</v>
      </c>
      <c r="K260" s="1" t="s">
        <v>22</v>
      </c>
      <c r="L260" s="1">
        <v>0</v>
      </c>
      <c r="M260" s="2">
        <v>0</v>
      </c>
    </row>
    <row r="261" ht="409.5" spans="1:13">
      <c r="A261" s="1" t="s">
        <v>1124</v>
      </c>
      <c r="B261" s="1" t="s">
        <v>13</v>
      </c>
      <c r="C261" s="4" t="s">
        <v>1153</v>
      </c>
      <c r="D261" s="1" t="s">
        <v>1154</v>
      </c>
      <c r="E261" s="1" t="s">
        <v>1155</v>
      </c>
      <c r="F261" s="4" t="s">
        <v>17</v>
      </c>
      <c r="G261" s="1" t="s">
        <v>18</v>
      </c>
      <c r="H261" s="1" t="s">
        <v>19</v>
      </c>
      <c r="I261" s="1" t="s">
        <v>20</v>
      </c>
      <c r="J261" s="1" t="s">
        <v>1156</v>
      </c>
      <c r="K261" s="1" t="s">
        <v>22</v>
      </c>
      <c r="L261" s="1">
        <v>0</v>
      </c>
      <c r="M261" s="2">
        <v>0</v>
      </c>
    </row>
    <row r="262" ht="409.5" spans="1:13">
      <c r="A262" s="1" t="s">
        <v>1124</v>
      </c>
      <c r="B262" s="1" t="s">
        <v>13</v>
      </c>
      <c r="C262" s="4" t="s">
        <v>1157</v>
      </c>
      <c r="D262" s="1" t="s">
        <v>1158</v>
      </c>
      <c r="E262" s="1" t="s">
        <v>1159</v>
      </c>
      <c r="F262" s="4" t="s">
        <v>17</v>
      </c>
      <c r="G262" s="1" t="s">
        <v>18</v>
      </c>
      <c r="H262" s="1" t="s">
        <v>19</v>
      </c>
      <c r="I262" s="1" t="s">
        <v>20</v>
      </c>
      <c r="J262" s="1" t="s">
        <v>1160</v>
      </c>
      <c r="K262" s="1" t="s">
        <v>22</v>
      </c>
      <c r="L262" s="1" t="str">
        <f>HYPERLINK("https://files.afu.se/Downloads/Transcripts/Society%20for%20Scientific%20Exploration%20(SSE)/2019 04 06 - Society for Scientific Exploration - Non-Local Distant Interactions Between Biological Systems   Glen Rein_OqeBWr6s0Cs - transcript (automated).pdf","Transcript Link")</f>
        <v>Transcript Link</v>
      </c>
      <c r="M262" s="2" t="str">
        <f>HYPERLINK("https://files.afu.se/Downloads/Transcripts/Society%20for%20Scientific%20Exploration%20(SSE)/2019 04 06 - Society for Scientific Exploration - Non-Local Distant Interactions Between Biological Systems   Glen Rein_OqeBWr6s0Cs - transcript (automated).pdf","Transcript Link")</f>
        <v>Transcript Link</v>
      </c>
    </row>
    <row r="263" ht="409.5" spans="1:13">
      <c r="A263" s="1" t="s">
        <v>1124</v>
      </c>
      <c r="B263" s="1" t="s">
        <v>13</v>
      </c>
      <c r="C263" s="4" t="s">
        <v>1161</v>
      </c>
      <c r="D263" s="1" t="s">
        <v>1162</v>
      </c>
      <c r="E263" s="1" t="s">
        <v>1163</v>
      </c>
      <c r="F263" s="4" t="s">
        <v>17</v>
      </c>
      <c r="G263" s="1" t="s">
        <v>18</v>
      </c>
      <c r="H263" s="1" t="s">
        <v>19</v>
      </c>
      <c r="I263" s="1" t="s">
        <v>20</v>
      </c>
      <c r="J263" s="1" t="s">
        <v>1164</v>
      </c>
      <c r="K263" s="1" t="s">
        <v>22</v>
      </c>
      <c r="L263" s="1">
        <v>0</v>
      </c>
      <c r="M263" s="2">
        <v>0</v>
      </c>
    </row>
    <row r="264" ht="409.5" spans="1:13">
      <c r="A264" s="1" t="s">
        <v>1124</v>
      </c>
      <c r="B264" s="1" t="s">
        <v>13</v>
      </c>
      <c r="C264" s="4" t="s">
        <v>1165</v>
      </c>
      <c r="D264" s="1" t="s">
        <v>1166</v>
      </c>
      <c r="E264" s="1" t="s">
        <v>1167</v>
      </c>
      <c r="F264" s="4" t="s">
        <v>17</v>
      </c>
      <c r="G264" s="1" t="s">
        <v>18</v>
      </c>
      <c r="H264" s="1" t="s">
        <v>19</v>
      </c>
      <c r="I264" s="1" t="s">
        <v>20</v>
      </c>
      <c r="J264" s="1" t="s">
        <v>1168</v>
      </c>
      <c r="K264" s="1" t="s">
        <v>22</v>
      </c>
      <c r="L264" s="1" t="str">
        <f>HYPERLINK("https://files.afu.se/Downloads/Transcripts/Society%20for%20Scientific%20Exploration%20(SSE)/2019 04 06 - Society for Scientific Exploration - A Model to Explain Unusual Consciousness Phenomena   Charles Lear_84SxEaDHppk - transcript (automated).pdf","Transcript Link")</f>
        <v>Transcript Link</v>
      </c>
      <c r="M264" s="2" t="str">
        <f>HYPERLINK("https://files.afu.se/Downloads/Transcripts/Society%20for%20Scientific%20Exploration%20(SSE)/2019 04 06 - Society for Scientific Exploration - A Model to Explain Unusual Consciousness Phenomena   Charles Lear_84SxEaDHppk - transcript (automated).pdf","Transcript Link")</f>
        <v>Transcript Link</v>
      </c>
    </row>
    <row r="265" ht="409.5" spans="1:13">
      <c r="A265" s="1" t="s">
        <v>1124</v>
      </c>
      <c r="B265" s="1" t="s">
        <v>13</v>
      </c>
      <c r="C265" s="4" t="s">
        <v>1169</v>
      </c>
      <c r="D265" s="1" t="s">
        <v>1170</v>
      </c>
      <c r="E265" s="1" t="s">
        <v>1171</v>
      </c>
      <c r="F265" s="4" t="s">
        <v>17</v>
      </c>
      <c r="G265" s="1" t="s">
        <v>18</v>
      </c>
      <c r="H265" s="1" t="s">
        <v>19</v>
      </c>
      <c r="I265" s="1" t="s">
        <v>20</v>
      </c>
      <c r="J265" s="1" t="s">
        <v>1172</v>
      </c>
      <c r="K265" s="1" t="s">
        <v>22</v>
      </c>
      <c r="L265" s="1" t="str">
        <f>HYPERLINK("https://files.afu.se/Downloads/Transcripts/Society%20for%20Scientific%20Exploration%20(SSE)/2019 04 06 - Society for Scientific Exploration - Relational Collapse in Quantum Mechanics    Sky Nelson_QjyMw7fZUiE - transcript (automated).pdf","Transcript Link")</f>
        <v>Transcript Link</v>
      </c>
      <c r="M265" s="2" t="str">
        <f>HYPERLINK("https://files.afu.se/Downloads/Transcripts/Society%20for%20Scientific%20Exploration%20(SSE)/2019 04 06 - Society for Scientific Exploration - Relational Collapse in Quantum Mechanics    Sky Nelson_QjyMw7fZUiE - transcript (automated).pdf","Transcript Link")</f>
        <v>Transcript Link</v>
      </c>
    </row>
    <row r="266" ht="409.5" spans="1:13">
      <c r="A266" s="1" t="s">
        <v>1173</v>
      </c>
      <c r="B266" s="1" t="s">
        <v>13</v>
      </c>
      <c r="C266" s="4" t="s">
        <v>1174</v>
      </c>
      <c r="D266" s="1" t="s">
        <v>1175</v>
      </c>
      <c r="E266" s="1" t="s">
        <v>1176</v>
      </c>
      <c r="F266" s="4" t="s">
        <v>17</v>
      </c>
      <c r="G266" s="1" t="s">
        <v>18</v>
      </c>
      <c r="H266" s="1" t="s">
        <v>19</v>
      </c>
      <c r="I266" s="1" t="s">
        <v>20</v>
      </c>
      <c r="J266" s="1" t="s">
        <v>1177</v>
      </c>
      <c r="K266" s="1" t="s">
        <v>22</v>
      </c>
      <c r="L266" s="1" t="str">
        <f>HYPERLINK("https://files.afu.se/Downloads/Transcripts/Society%20for%20Scientific%20Exploration%20(SSE)/2019 03 22 - Society for Scientific Exploration - New Mind-Matter Interaction Experiments Involving Light   Dean Radin_1AUmlUqwbb8 - transcript (automated).pdf","Transcript Link")</f>
        <v>Transcript Link</v>
      </c>
      <c r="M266" s="2" t="str">
        <f>HYPERLINK("https://files.afu.se/Downloads/Transcripts/Society%20for%20Scientific%20Exploration%20(SSE)/2019 03 22 - Society for Scientific Exploration - New Mind-Matter Interaction Experiments Involving Light   Dean Radin_1AUmlUqwbb8 - transcript (automated).pdf","Transcript Link")</f>
        <v>Transcript Link</v>
      </c>
    </row>
    <row r="267" ht="409.5" spans="1:13">
      <c r="A267" s="1" t="s">
        <v>1173</v>
      </c>
      <c r="B267" s="1" t="s">
        <v>13</v>
      </c>
      <c r="C267" s="4" t="s">
        <v>1178</v>
      </c>
      <c r="D267" s="1" t="s">
        <v>1179</v>
      </c>
      <c r="E267" s="1" t="s">
        <v>1180</v>
      </c>
      <c r="F267" s="4" t="s">
        <v>17</v>
      </c>
      <c r="G267" s="1" t="s">
        <v>18</v>
      </c>
      <c r="H267" s="1" t="s">
        <v>19</v>
      </c>
      <c r="I267" s="1" t="s">
        <v>20</v>
      </c>
      <c r="J267" s="1" t="s">
        <v>1181</v>
      </c>
      <c r="K267" s="1" t="s">
        <v>22</v>
      </c>
      <c r="L267" s="1">
        <v>0</v>
      </c>
      <c r="M267" s="2">
        <v>0</v>
      </c>
    </row>
    <row r="268" ht="409.5" spans="1:13">
      <c r="A268" s="1" t="s">
        <v>1173</v>
      </c>
      <c r="B268" s="1" t="s">
        <v>13</v>
      </c>
      <c r="C268" s="4" t="s">
        <v>1182</v>
      </c>
      <c r="D268" s="1" t="s">
        <v>1183</v>
      </c>
      <c r="E268" s="1" t="s">
        <v>1184</v>
      </c>
      <c r="F268" s="4" t="s">
        <v>17</v>
      </c>
      <c r="G268" s="1" t="s">
        <v>18</v>
      </c>
      <c r="H268" s="1" t="s">
        <v>19</v>
      </c>
      <c r="I268" s="1" t="s">
        <v>20</v>
      </c>
      <c r="J268" s="1" t="s">
        <v>1185</v>
      </c>
      <c r="K268" s="1" t="s">
        <v>22</v>
      </c>
      <c r="L268" s="1" t="str">
        <f>HYPERLINK("https://files.afu.se/Downloads/Transcripts/Society%20for%20Scientific%20Exploration%20(SSE)/2019 03 22 - Society for Scientific Exploration - REG Project and the Web Model of Mind   Herb Mertz_2o5q1hcp3Xg - transcript (automated).pdf","Transcript Link")</f>
        <v>Transcript Link</v>
      </c>
      <c r="M268" s="2" t="str">
        <f>HYPERLINK("https://files.afu.se/Downloads/Transcripts/Society%20for%20Scientific%20Exploration%20(SSE)/2019 03 22 - Society for Scientific Exploration - REG Project and the Web Model of Mind   Herb Mertz_2o5q1hcp3Xg - transcript (automated).pdf","Transcript Link")</f>
        <v>Transcript Link</v>
      </c>
    </row>
    <row r="269" ht="409.5" spans="1:13">
      <c r="A269" s="1" t="s">
        <v>1173</v>
      </c>
      <c r="B269" s="1" t="s">
        <v>13</v>
      </c>
      <c r="C269" s="4" t="s">
        <v>1186</v>
      </c>
      <c r="D269" s="1" t="s">
        <v>1187</v>
      </c>
      <c r="E269" s="1" t="s">
        <v>1188</v>
      </c>
      <c r="F269" s="4" t="s">
        <v>17</v>
      </c>
      <c r="G269" s="1" t="s">
        <v>18</v>
      </c>
      <c r="H269" s="1" t="s">
        <v>19</v>
      </c>
      <c r="I269" s="1" t="s">
        <v>20</v>
      </c>
      <c r="J269" s="1" t="s">
        <v>1189</v>
      </c>
      <c r="K269" s="1" t="s">
        <v>22</v>
      </c>
      <c r="L269" s="1">
        <v>0</v>
      </c>
      <c r="M269" s="2">
        <v>0</v>
      </c>
    </row>
    <row r="270" ht="409.5" spans="1:13">
      <c r="A270" s="1" t="s">
        <v>1173</v>
      </c>
      <c r="B270" s="1" t="s">
        <v>13</v>
      </c>
      <c r="C270" s="4" t="s">
        <v>1190</v>
      </c>
      <c r="D270" s="1" t="s">
        <v>1191</v>
      </c>
      <c r="E270" s="1" t="s">
        <v>1192</v>
      </c>
      <c r="F270" s="4" t="s">
        <v>17</v>
      </c>
      <c r="G270" s="1" t="s">
        <v>18</v>
      </c>
      <c r="H270" s="1" t="s">
        <v>19</v>
      </c>
      <c r="I270" s="1" t="s">
        <v>20</v>
      </c>
      <c r="J270" s="1" t="s">
        <v>1193</v>
      </c>
      <c r="K270" s="1" t="s">
        <v>22</v>
      </c>
      <c r="L270" s="1">
        <v>0</v>
      </c>
      <c r="M270" s="2">
        <v>0</v>
      </c>
    </row>
    <row r="271" ht="409.5" spans="1:13">
      <c r="A271" s="1" t="s">
        <v>1173</v>
      </c>
      <c r="B271" s="1" t="s">
        <v>13</v>
      </c>
      <c r="C271" s="4" t="s">
        <v>1194</v>
      </c>
      <c r="D271" s="1" t="s">
        <v>1195</v>
      </c>
      <c r="E271" s="1" t="s">
        <v>1196</v>
      </c>
      <c r="F271" s="4" t="s">
        <v>17</v>
      </c>
      <c r="G271" s="1" t="s">
        <v>18</v>
      </c>
      <c r="H271" s="1" t="s">
        <v>19</v>
      </c>
      <c r="I271" s="1" t="s">
        <v>20</v>
      </c>
      <c r="J271" s="1" t="s">
        <v>1197</v>
      </c>
      <c r="K271" s="1" t="s">
        <v>22</v>
      </c>
      <c r="L271" s="1">
        <v>0</v>
      </c>
      <c r="M271" s="2">
        <v>0</v>
      </c>
    </row>
    <row r="272" ht="409.5" spans="1:13">
      <c r="A272" s="1" t="s">
        <v>1173</v>
      </c>
      <c r="B272" s="1" t="s">
        <v>13</v>
      </c>
      <c r="C272" s="4" t="s">
        <v>1198</v>
      </c>
      <c r="D272" s="1" t="s">
        <v>1199</v>
      </c>
      <c r="E272" s="1" t="s">
        <v>1200</v>
      </c>
      <c r="F272" s="4" t="s">
        <v>17</v>
      </c>
      <c r="G272" s="1" t="s">
        <v>18</v>
      </c>
      <c r="H272" s="1" t="s">
        <v>19</v>
      </c>
      <c r="I272" s="1" t="s">
        <v>20</v>
      </c>
      <c r="J272" s="1" t="s">
        <v>1201</v>
      </c>
      <c r="K272" s="1" t="s">
        <v>22</v>
      </c>
      <c r="L272" s="1" t="str">
        <f>HYPERLINK("https://files.afu.se/Downloads/Transcripts/Society%20for%20Scientific%20Exploration%20(SSE)/2019 03 22 - Society for Scientific Exploration - The Human Mind as Models and Moments   Herb Mertz_uUsM8esSwHE - transcript (automated).pdf","Transcript Link")</f>
        <v>Transcript Link</v>
      </c>
      <c r="M272" s="2" t="str">
        <f>HYPERLINK("https://files.afu.se/Downloads/Transcripts/Society%20for%20Scientific%20Exploration%20(SSE)/2019 03 22 - Society for Scientific Exploration - The Human Mind as Models and Moments   Herb Mertz_uUsM8esSwHE - transcript (automated).pdf","Transcript Link")</f>
        <v>Transcript Link</v>
      </c>
    </row>
    <row r="273" ht="409.5" spans="1:13">
      <c r="A273" s="1" t="s">
        <v>1173</v>
      </c>
      <c r="B273" s="1" t="s">
        <v>13</v>
      </c>
      <c r="C273" s="4" t="s">
        <v>1202</v>
      </c>
      <c r="D273" s="1" t="s">
        <v>1203</v>
      </c>
      <c r="E273" s="1" t="s">
        <v>1204</v>
      </c>
      <c r="F273" s="4" t="s">
        <v>17</v>
      </c>
      <c r="G273" s="1" t="s">
        <v>18</v>
      </c>
      <c r="H273" s="1" t="s">
        <v>19</v>
      </c>
      <c r="I273" s="1" t="s">
        <v>20</v>
      </c>
      <c r="J273" s="1" t="s">
        <v>1205</v>
      </c>
      <c r="K273" s="1" t="s">
        <v>22</v>
      </c>
      <c r="L273" s="1" t="str">
        <f>HYPERLINK("https://files.afu.se/Downloads/Transcripts/Society%20for%20Scientific%20Exploration%20(SSE)/2019 03 22 - Society for Scientific Exploration - Group and Mass Consciousness at Work   Roger Nelson_vhKLVBGTnHs - transcript (automated).pdf","Transcript Link")</f>
        <v>Transcript Link</v>
      </c>
      <c r="M273" s="2" t="str">
        <f>HYPERLINK("https://files.afu.se/Downloads/Transcripts/Society%20for%20Scientific%20Exploration%20(SSE)/2019 03 22 - Society for Scientific Exploration - Group and Mass Consciousness at Work   Roger Nelson_vhKLVBGTnHs - transcript (automated).pdf","Transcript Link")</f>
        <v>Transcript Link</v>
      </c>
    </row>
    <row r="274" ht="409.5" spans="1:13">
      <c r="A274" s="1" t="s">
        <v>1173</v>
      </c>
      <c r="B274" s="1" t="s">
        <v>13</v>
      </c>
      <c r="C274" s="4" t="s">
        <v>1206</v>
      </c>
      <c r="D274" s="1" t="s">
        <v>1207</v>
      </c>
      <c r="E274" s="1" t="s">
        <v>1208</v>
      </c>
      <c r="F274" s="4" t="s">
        <v>17</v>
      </c>
      <c r="G274" s="1" t="s">
        <v>18</v>
      </c>
      <c r="H274" s="1" t="s">
        <v>19</v>
      </c>
      <c r="I274" s="1" t="s">
        <v>20</v>
      </c>
      <c r="J274" s="1" t="s">
        <v>1209</v>
      </c>
      <c r="K274" s="1" t="s">
        <v>22</v>
      </c>
      <c r="L274" s="1">
        <v>0</v>
      </c>
      <c r="M274" s="2">
        <v>0</v>
      </c>
    </row>
    <row r="275" ht="409.5" spans="1:13">
      <c r="A275" s="1" t="s">
        <v>1173</v>
      </c>
      <c r="B275" s="1" t="s">
        <v>13</v>
      </c>
      <c r="C275" s="4" t="s">
        <v>1210</v>
      </c>
      <c r="D275" s="1" t="s">
        <v>1211</v>
      </c>
      <c r="E275" s="1" t="s">
        <v>1212</v>
      </c>
      <c r="F275" s="4" t="s">
        <v>17</v>
      </c>
      <c r="G275" s="1" t="s">
        <v>18</v>
      </c>
      <c r="H275" s="1" t="s">
        <v>19</v>
      </c>
      <c r="I275" s="1" t="s">
        <v>20</v>
      </c>
      <c r="J275" s="1" t="s">
        <v>1213</v>
      </c>
      <c r="K275" s="1" t="s">
        <v>22</v>
      </c>
      <c r="L275" s="1">
        <v>0</v>
      </c>
      <c r="M275" s="2">
        <v>0</v>
      </c>
    </row>
    <row r="276" ht="409.5" spans="1:13">
      <c r="A276" s="1" t="s">
        <v>1173</v>
      </c>
      <c r="B276" s="1" t="s">
        <v>13</v>
      </c>
      <c r="C276" s="4" t="s">
        <v>1214</v>
      </c>
      <c r="D276" s="1" t="s">
        <v>1215</v>
      </c>
      <c r="E276" s="1" t="s">
        <v>1216</v>
      </c>
      <c r="F276" s="4" t="s">
        <v>17</v>
      </c>
      <c r="G276" s="1" t="s">
        <v>18</v>
      </c>
      <c r="H276" s="1" t="s">
        <v>19</v>
      </c>
      <c r="I276" s="1" t="s">
        <v>20</v>
      </c>
      <c r="J276" s="1" t="s">
        <v>1217</v>
      </c>
      <c r="K276" s="1" t="s">
        <v>22</v>
      </c>
      <c r="L276" s="1">
        <v>0</v>
      </c>
      <c r="M276" s="2">
        <v>0</v>
      </c>
    </row>
    <row r="277" ht="409.5" spans="1:13">
      <c r="A277" s="1" t="s">
        <v>1218</v>
      </c>
      <c r="B277" s="1" t="s">
        <v>13</v>
      </c>
      <c r="C277" s="4" t="s">
        <v>1219</v>
      </c>
      <c r="D277" s="1" t="s">
        <v>1220</v>
      </c>
      <c r="E277" s="1" t="s">
        <v>1221</v>
      </c>
      <c r="F277" s="4" t="s">
        <v>17</v>
      </c>
      <c r="G277" s="1" t="s">
        <v>18</v>
      </c>
      <c r="H277" s="1" t="s">
        <v>19</v>
      </c>
      <c r="I277" s="1" t="s">
        <v>20</v>
      </c>
      <c r="J277" s="1" t="s">
        <v>1222</v>
      </c>
      <c r="K277" s="1" t="s">
        <v>22</v>
      </c>
      <c r="L277" s="1">
        <v>0</v>
      </c>
      <c r="M277" s="2">
        <v>0</v>
      </c>
    </row>
    <row r="278" ht="409.5" spans="1:13">
      <c r="A278" s="1" t="s">
        <v>1218</v>
      </c>
      <c r="B278" s="1" t="s">
        <v>13</v>
      </c>
      <c r="C278" s="4" t="s">
        <v>1223</v>
      </c>
      <c r="D278" s="1" t="s">
        <v>1224</v>
      </c>
      <c r="E278" s="1" t="s">
        <v>1225</v>
      </c>
      <c r="F278" s="4" t="s">
        <v>17</v>
      </c>
      <c r="G278" s="1" t="s">
        <v>18</v>
      </c>
      <c r="H278" s="1" t="s">
        <v>19</v>
      </c>
      <c r="I278" s="1" t="s">
        <v>20</v>
      </c>
      <c r="J278" s="1" t="s">
        <v>1226</v>
      </c>
      <c r="K278" s="1" t="s">
        <v>22</v>
      </c>
      <c r="L278" s="1">
        <v>0</v>
      </c>
      <c r="M278" s="2">
        <v>0</v>
      </c>
    </row>
    <row r="279" ht="409.5" spans="1:13">
      <c r="A279" s="1" t="s">
        <v>1218</v>
      </c>
      <c r="B279" s="1" t="s">
        <v>13</v>
      </c>
      <c r="C279" s="4" t="s">
        <v>1227</v>
      </c>
      <c r="D279" s="1" t="s">
        <v>1228</v>
      </c>
      <c r="E279" s="1" t="s">
        <v>1229</v>
      </c>
      <c r="F279" s="4" t="s">
        <v>17</v>
      </c>
      <c r="G279" s="1" t="s">
        <v>18</v>
      </c>
      <c r="H279" s="1" t="s">
        <v>19</v>
      </c>
      <c r="I279" s="1" t="s">
        <v>20</v>
      </c>
      <c r="J279" s="1" t="s">
        <v>1230</v>
      </c>
      <c r="K279" s="1" t="s">
        <v>22</v>
      </c>
      <c r="L279" s="1" t="str">
        <f>HYPERLINK("https://files.afu.se/Downloads/Transcripts/Society%20for%20Scientific%20Exploration%20(SSE)/2019 03 11 - Society for Scientific Exploration - Replications of Banana Mummification Experiments   Bill Bengston_Hp-x4NigzNU - transcript (automated).pdf","Transcript Link")</f>
        <v>Transcript Link</v>
      </c>
      <c r="M279" s="2" t="str">
        <f>HYPERLINK("https://files.afu.se/Downloads/Transcripts/Society%20for%20Scientific%20Exploration%20(SSE)/2019 03 11 - Society for Scientific Exploration - Replications of Banana Mummification Experiments   Bill Bengston_Hp-x4NigzNU - transcript (automated).pdf","Transcript Link")</f>
        <v>Transcript Link</v>
      </c>
    </row>
    <row r="280" ht="409.5" spans="1:13">
      <c r="A280" s="1" t="s">
        <v>1218</v>
      </c>
      <c r="B280" s="1" t="s">
        <v>13</v>
      </c>
      <c r="C280" s="4" t="s">
        <v>1231</v>
      </c>
      <c r="D280" s="1" t="s">
        <v>1232</v>
      </c>
      <c r="E280" s="1" t="s">
        <v>1233</v>
      </c>
      <c r="F280" s="4" t="s">
        <v>17</v>
      </c>
      <c r="G280" s="1" t="s">
        <v>18</v>
      </c>
      <c r="H280" s="1" t="s">
        <v>19</v>
      </c>
      <c r="I280" s="1" t="s">
        <v>20</v>
      </c>
      <c r="J280" s="1" t="s">
        <v>1234</v>
      </c>
      <c r="K280" s="1" t="s">
        <v>22</v>
      </c>
      <c r="L280" s="1" t="str">
        <f>HYPERLINK("https://files.afu.se/Downloads/Transcripts/Society%20for%20Scientific%20Exploration%20(SSE)/2019 03 11 - Society for Scientific Exploration - Energy Healing - The  Envelope Experiments _ORh_OhgO7Xg - transcript (automated).pdf","Transcript Link")</f>
        <v>Transcript Link</v>
      </c>
      <c r="M280" s="2" t="str">
        <f>HYPERLINK("https://files.afu.se/Downloads/Transcripts/Society%20for%20Scientific%20Exploration%20(SSE)/2019 03 11 - Society for Scientific Exploration - Energy Healing - The  Envelope Experiments _ORh_OhgO7Xg - transcript (automated).pdf","Transcript Link")</f>
        <v>Transcript Link</v>
      </c>
    </row>
    <row r="281" ht="409.5" spans="1:13">
      <c r="A281" s="1" t="s">
        <v>1218</v>
      </c>
      <c r="B281" s="1" t="s">
        <v>13</v>
      </c>
      <c r="C281" s="4" t="s">
        <v>1235</v>
      </c>
      <c r="D281" s="1" t="s">
        <v>1236</v>
      </c>
      <c r="E281" s="1" t="s">
        <v>1237</v>
      </c>
      <c r="F281" s="4" t="s">
        <v>17</v>
      </c>
      <c r="G281" s="1" t="s">
        <v>18</v>
      </c>
      <c r="H281" s="1" t="s">
        <v>19</v>
      </c>
      <c r="I281" s="1" t="s">
        <v>20</v>
      </c>
      <c r="J281" s="1" t="s">
        <v>1238</v>
      </c>
      <c r="K281" s="1" t="s">
        <v>22</v>
      </c>
      <c r="L281" s="1" t="str">
        <f>HYPERLINK("https://files.afu.se/Downloads/Transcripts/Society%20for%20Scientific%20Exploration%20(SSE)/2019 03 11 - Society for Scientific Exploration - Further Analysis of Energetic Healing Signals   Mike Turner_ynOQy8rzSs4 - transcript (automated).pdf","Transcript Link")</f>
        <v>Transcript Link</v>
      </c>
      <c r="M281" s="2" t="str">
        <f>HYPERLINK("https://files.afu.se/Downloads/Transcripts/Society%20for%20Scientific%20Exploration%20(SSE)/2019 03 11 - Society for Scientific Exploration - Further Analysis of Energetic Healing Signals   Mike Turner_ynOQy8rzSs4 - transcript (automated).pdf","Transcript Link")</f>
        <v>Transcript Link</v>
      </c>
    </row>
    <row r="282" ht="409.5" spans="1:13">
      <c r="A282" s="1" t="s">
        <v>1218</v>
      </c>
      <c r="B282" s="1" t="s">
        <v>13</v>
      </c>
      <c r="C282" s="4" t="s">
        <v>1239</v>
      </c>
      <c r="D282" s="1" t="s">
        <v>1240</v>
      </c>
      <c r="E282" s="1" t="s">
        <v>1241</v>
      </c>
      <c r="F282" s="4" t="s">
        <v>17</v>
      </c>
      <c r="G282" s="1" t="s">
        <v>18</v>
      </c>
      <c r="H282" s="1" t="s">
        <v>19</v>
      </c>
      <c r="I282" s="1" t="s">
        <v>20</v>
      </c>
      <c r="J282" s="1" t="s">
        <v>1242</v>
      </c>
      <c r="K282" s="1" t="s">
        <v>22</v>
      </c>
      <c r="L282" s="1" t="str">
        <f>HYPERLINK("https://files.afu.se/Downloads/Transcripts/Society%20for%20Scientific%20Exploration%20(SSE)/2019 03 11 - Society for Scientific Exploration - Exceptional Experiences of Healers   Margaret M. Moga_A2bq6L6QpmY - transcript (automated).pdf","Transcript Link")</f>
        <v>Transcript Link</v>
      </c>
      <c r="M282" s="2" t="str">
        <f>HYPERLINK("https://files.afu.se/Downloads/Transcripts/Society%20for%20Scientific%20Exploration%20(SSE)/2019 03 11 - Society for Scientific Exploration - Exceptional Experiences of Healers   Margaret M. Moga_A2bq6L6QpmY - transcript (automated).pdf","Transcript Link")</f>
        <v>Transcript Link</v>
      </c>
    </row>
    <row r="283" ht="409.5" spans="1:13">
      <c r="A283" s="1" t="s">
        <v>1218</v>
      </c>
      <c r="B283" s="1" t="s">
        <v>13</v>
      </c>
      <c r="C283" s="4" t="s">
        <v>1243</v>
      </c>
      <c r="D283" s="1" t="s">
        <v>1244</v>
      </c>
      <c r="E283" s="1" t="s">
        <v>1245</v>
      </c>
      <c r="F283" s="4" t="s">
        <v>17</v>
      </c>
      <c r="G283" s="1" t="s">
        <v>18</v>
      </c>
      <c r="H283" s="1" t="s">
        <v>19</v>
      </c>
      <c r="I283" s="1" t="s">
        <v>20</v>
      </c>
      <c r="J283" s="1" t="s">
        <v>1246</v>
      </c>
      <c r="K283" s="1" t="s">
        <v>22</v>
      </c>
      <c r="L283" s="1" t="str">
        <f>HYPERLINK("https://files.afu.se/Downloads/Transcripts/Society%20for%20Scientific%20Exploration%20(SSE)/2019 03 11 - Society for Scientific Exploration - EEG During Energy Healing   Juan Acosta-Urquidi_jWKNbUBa8Zs - transcript (automated).pdf","Transcript Link")</f>
        <v>Transcript Link</v>
      </c>
      <c r="M283" s="2" t="str">
        <f>HYPERLINK("https://files.afu.se/Downloads/Transcripts/Society%20for%20Scientific%20Exploration%20(SSE)/2019 03 11 - Society for Scientific Exploration - EEG During Energy Healing   Juan Acosta-Urquidi_jWKNbUBa8Zs - transcript (automated).pdf","Transcript Link")</f>
        <v>Transcript Link</v>
      </c>
    </row>
    <row r="284" ht="409.5" spans="1:13">
      <c r="A284" s="1" t="s">
        <v>1218</v>
      </c>
      <c r="B284" s="1" t="s">
        <v>13</v>
      </c>
      <c r="C284" s="4" t="s">
        <v>1247</v>
      </c>
      <c r="D284" s="1" t="s">
        <v>1248</v>
      </c>
      <c r="E284" s="1" t="s">
        <v>1249</v>
      </c>
      <c r="F284" s="4" t="s">
        <v>17</v>
      </c>
      <c r="G284" s="1" t="s">
        <v>18</v>
      </c>
      <c r="H284" s="1" t="s">
        <v>19</v>
      </c>
      <c r="I284" s="1" t="s">
        <v>20</v>
      </c>
      <c r="J284" s="1" t="s">
        <v>1250</v>
      </c>
      <c r="K284" s="1" t="s">
        <v>22</v>
      </c>
      <c r="L284" s="1">
        <v>0</v>
      </c>
      <c r="M284" s="2">
        <v>0</v>
      </c>
    </row>
    <row r="285" ht="409.5" spans="1:13">
      <c r="A285" s="1" t="s">
        <v>1251</v>
      </c>
      <c r="B285" s="1" t="s">
        <v>13</v>
      </c>
      <c r="C285" s="4" t="s">
        <v>1252</v>
      </c>
      <c r="D285" s="1" t="s">
        <v>1253</v>
      </c>
      <c r="E285" s="1" t="s">
        <v>1254</v>
      </c>
      <c r="F285" s="4" t="s">
        <v>17</v>
      </c>
      <c r="G285" s="1" t="s">
        <v>18</v>
      </c>
      <c r="H285" s="1" t="s">
        <v>19</v>
      </c>
      <c r="I285" s="1" t="s">
        <v>20</v>
      </c>
      <c r="J285" s="1" t="s">
        <v>1255</v>
      </c>
      <c r="K285" s="1" t="s">
        <v>22</v>
      </c>
      <c r="L285" s="1" t="str">
        <f>HYPERLINK("https://files.afu.se/Downloads/Transcripts/Society%20for%20Scientific%20Exploration%20(SSE)/2019 01 28 - Society for Scientific Exploration - Garret Moddel   An Introduction to Psibotics_WCjhPRSzm-A - transcript (automated).pdf","Transcript Link")</f>
        <v>Transcript Link</v>
      </c>
      <c r="M285" s="2" t="str">
        <f>HYPERLINK("https://files.afu.se/Downloads/Transcripts/Society%20for%20Scientific%20Exploration%20(SSE)/2019 01 28 - Society for Scientific Exploration - Garret Moddel   An Introduction to Psibotics_WCjhPRSzm-A - transcript (automated).pdf","Transcript Link")</f>
        <v>Transcript Link</v>
      </c>
    </row>
    <row r="286" ht="409.5" spans="1:13">
      <c r="A286" s="1" t="s">
        <v>1256</v>
      </c>
      <c r="B286" s="1" t="s">
        <v>13</v>
      </c>
      <c r="C286" s="4" t="s">
        <v>1257</v>
      </c>
      <c r="D286" s="1" t="s">
        <v>1258</v>
      </c>
      <c r="E286" s="1" t="s">
        <v>1259</v>
      </c>
      <c r="F286" s="4" t="s">
        <v>17</v>
      </c>
      <c r="G286" s="1" t="s">
        <v>18</v>
      </c>
      <c r="H286" s="1" t="s">
        <v>19</v>
      </c>
      <c r="I286" s="1" t="s">
        <v>20</v>
      </c>
      <c r="J286" s="1" t="s">
        <v>1260</v>
      </c>
      <c r="K286" s="1" t="s">
        <v>22</v>
      </c>
      <c r="L286" s="1" t="str">
        <f>HYPERLINK("https://files.afu.se/Downloads/Transcripts/Society%20for%20Scientific%20Exploration%20(SSE)/2019 01 21 - Society for Scientific Exploration - Does “Anomalous Healing” Need the Healer    William F. Bengston_6HHIzcpsoXc - transcript (automated).pdf","Transcript Link")</f>
        <v>Transcript Link</v>
      </c>
      <c r="M286" s="2" t="str">
        <f>HYPERLINK("https://files.afu.se/Downloads/Transcripts/Society%20for%20Scientific%20Exploration%20(SSE)/2019 01 21 - Society for Scientific Exploration - Does “Anomalous Healing” Need the Healer    William F. Bengston_6HHIzcpsoXc - transcript (automated).pdf","Transcript Link")</f>
        <v>Transcript Link</v>
      </c>
    </row>
    <row r="287" ht="409.5" spans="1:13">
      <c r="A287" s="1" t="s">
        <v>1261</v>
      </c>
      <c r="B287" s="1" t="s">
        <v>13</v>
      </c>
      <c r="C287" s="4" t="s">
        <v>1262</v>
      </c>
      <c r="D287" s="1" t="s">
        <v>1263</v>
      </c>
      <c r="E287" s="1" t="s">
        <v>1264</v>
      </c>
      <c r="F287" s="4" t="s">
        <v>17</v>
      </c>
      <c r="G287" s="1" t="s">
        <v>18</v>
      </c>
      <c r="H287" s="1" t="s">
        <v>19</v>
      </c>
      <c r="I287" s="1" t="s">
        <v>20</v>
      </c>
      <c r="J287" s="1" t="s">
        <v>1265</v>
      </c>
      <c r="K287" s="1" t="s">
        <v>22</v>
      </c>
      <c r="L287" s="1" t="str">
        <f>HYPERLINK("https://files.afu.se/Downloads/Transcripts/Society%20for%20Scientific%20Exploration%20(SSE)/2019 01 14 - Society for Scientific Exploration - Measuring Global Consciousness    Roger Nelson Ph.D._O6GQ3wNbeBc - transcript (automated).pdf","Transcript Link")</f>
        <v>Transcript Link</v>
      </c>
      <c r="M287" s="2" t="str">
        <f>HYPERLINK("https://files.afu.se/Downloads/Transcripts/Society%20for%20Scientific%20Exploration%20(SSE)/2019 01 14 - Society for Scientific Exploration - Measuring Global Consciousness    Roger Nelson Ph.D._O6GQ3wNbeBc - transcript (automated).pdf","Transcript Link")</f>
        <v>Transcript Link</v>
      </c>
    </row>
    <row r="288" ht="409.5" spans="1:13">
      <c r="A288" s="1" t="s">
        <v>1266</v>
      </c>
      <c r="B288" s="1" t="s">
        <v>13</v>
      </c>
      <c r="C288" s="4" t="s">
        <v>1267</v>
      </c>
      <c r="D288" s="1" t="s">
        <v>1268</v>
      </c>
      <c r="E288" s="1" t="s">
        <v>1269</v>
      </c>
      <c r="F288" s="4" t="s">
        <v>17</v>
      </c>
      <c r="G288" s="1" t="s">
        <v>18</v>
      </c>
      <c r="H288" s="1" t="s">
        <v>19</v>
      </c>
      <c r="I288" s="1" t="s">
        <v>20</v>
      </c>
      <c r="J288" s="1" t="s">
        <v>1270</v>
      </c>
      <c r="K288" s="1" t="s">
        <v>22</v>
      </c>
      <c r="L288" s="1" t="str">
        <f>HYPERLINK("https://files.afu.se/Downloads/Transcripts/Society%20for%20Scientific%20Exploration%20(SSE)/2011 05 05 - Society for Scientific Exploration - Faster-than-light Space Travel    Richard Amoroso_ynxD-BaDxRk - transcript (automated).pdf","Transcript Link")</f>
        <v>Transcript Link</v>
      </c>
      <c r="M288" s="2" t="str">
        <f>HYPERLINK("https://files.afu.se/Downloads/Transcripts/Society%20for%20Scientific%20Exploration%20(SSE)/2011 05 05 - Society for Scientific Exploration - Faster-than-light Space Travel    Richard Amoroso_ynxD-BaDxRk - transcript (automated).pdf","Transcript Link")</f>
        <v>Transcript Link</v>
      </c>
    </row>
    <row r="289" ht="409.5" spans="1:13">
      <c r="A289" s="1" t="s">
        <v>1266</v>
      </c>
      <c r="B289" s="1" t="s">
        <v>13</v>
      </c>
      <c r="C289" s="4" t="s">
        <v>1271</v>
      </c>
      <c r="D289" s="1" t="s">
        <v>1272</v>
      </c>
      <c r="E289" s="1" t="s">
        <v>1273</v>
      </c>
      <c r="F289" s="4" t="s">
        <v>17</v>
      </c>
      <c r="G289" s="1" t="s">
        <v>18</v>
      </c>
      <c r="H289" s="1" t="s">
        <v>19</v>
      </c>
      <c r="I289" s="1" t="s">
        <v>20</v>
      </c>
      <c r="J289" s="1" t="s">
        <v>1274</v>
      </c>
      <c r="K289" s="1" t="s">
        <v>22</v>
      </c>
      <c r="L289" s="1" t="str">
        <f>HYPERLINK("https://files.afu.se/Downloads/Transcripts/Society%20for%20Scientific%20Exploration%20(SSE)/2011 05 05 - Society for Scientific Exploration - Challenges to the 2nd Law of Thermodynamics   Daniel  Sheehan_bBp_SPJAOJc - transcript (automated).pdf","Transcript Link")</f>
        <v>Transcript Link</v>
      </c>
      <c r="M289" s="2" t="str">
        <f>HYPERLINK("https://files.afu.se/Downloads/Transcripts/Society%20for%20Scientific%20Exploration%20(SSE)/2011 05 05 - Society for Scientific Exploration - Challenges to the 2nd Law of Thermodynamics   Daniel  Sheehan_bBp_SPJAOJc - transcript (automated).pdf","Transcript Link")</f>
        <v>Transcript Link</v>
      </c>
    </row>
    <row r="290" ht="409.5" spans="1:13">
      <c r="A290" s="1" t="s">
        <v>1266</v>
      </c>
      <c r="B290" s="1" t="s">
        <v>13</v>
      </c>
      <c r="C290" s="4" t="s">
        <v>1275</v>
      </c>
      <c r="D290" s="1" t="s">
        <v>1276</v>
      </c>
      <c r="E290" s="1" t="s">
        <v>1277</v>
      </c>
      <c r="F290" s="4" t="s">
        <v>17</v>
      </c>
      <c r="G290" s="1" t="s">
        <v>18</v>
      </c>
      <c r="H290" s="1" t="s">
        <v>19</v>
      </c>
      <c r="I290" s="1" t="s">
        <v>20</v>
      </c>
      <c r="J290" s="1" t="s">
        <v>1278</v>
      </c>
      <c r="K290" s="1" t="s">
        <v>22</v>
      </c>
      <c r="L290" s="1" t="str">
        <f>HYPERLINK("https://files.afu.se/Downloads/Transcripts/Society%20for%20Scientific%20Exploration%20(SSE)/2011 05 05 - Society for Scientific Exploration - Overunity, Advanced Propulsion, 2nd Law   Daniel Ward_OevaFe4kLNs - transcript (automated).pdf","Transcript Link")</f>
        <v>Transcript Link</v>
      </c>
      <c r="M290" s="2" t="str">
        <f>HYPERLINK("https://files.afu.se/Downloads/Transcripts/Society%20for%20Scientific%20Exploration%20(SSE)/2011 05 05 - Society for Scientific Exploration - Overunity, Advanced Propulsion, 2nd Law   Daniel Ward_OevaFe4kLNs - transcript (automated).pdf","Transcript Link")</f>
        <v>Transcript Link</v>
      </c>
    </row>
    <row r="291" ht="409.5" spans="1:13">
      <c r="A291" s="1" t="s">
        <v>1266</v>
      </c>
      <c r="B291" s="1" t="s">
        <v>13</v>
      </c>
      <c r="C291" s="4" t="s">
        <v>1279</v>
      </c>
      <c r="D291" s="1" t="s">
        <v>1280</v>
      </c>
      <c r="E291" s="1" t="s">
        <v>1281</v>
      </c>
      <c r="F291" s="4" t="s">
        <v>17</v>
      </c>
      <c r="G291" s="1" t="s">
        <v>18</v>
      </c>
      <c r="H291" s="1" t="s">
        <v>19</v>
      </c>
      <c r="I291" s="1" t="s">
        <v>20</v>
      </c>
      <c r="J291" s="1" t="s">
        <v>1282</v>
      </c>
      <c r="K291" s="1" t="s">
        <v>22</v>
      </c>
      <c r="L291" s="1" t="str">
        <f>HYPERLINK("https://files.afu.se/Downloads/Transcripts/Society%20for%20Scientific%20Exploration%20(SSE)/2011 05 05 - Society for Scientific Exploration - Mach's principle  practical space travel    James Woodward_hn8hqX9JBOE - transcript (automated).pdf","Transcript Link")</f>
        <v>Transcript Link</v>
      </c>
      <c r="M291" s="2" t="str">
        <f>HYPERLINK("https://files.afu.se/Downloads/Transcripts/Society%20for%20Scientific%20Exploration%20(SSE)/2011 05 05 - Society for Scientific Exploration - Mach's principle  practical space travel    James Woodward_hn8hqX9JBOE - transcript (automated).pdf","Transcript Link")</f>
        <v>Transcript Link</v>
      </c>
    </row>
    <row r="292" ht="165" spans="1:13">
      <c r="A292" s="1" t="s">
        <v>1266</v>
      </c>
      <c r="B292" s="1" t="s">
        <v>13</v>
      </c>
      <c r="C292" s="4" t="s">
        <v>1283</v>
      </c>
      <c r="D292" s="1" t="s">
        <v>1284</v>
      </c>
      <c r="F292" s="4" t="s">
        <v>17</v>
      </c>
      <c r="G292" s="1" t="s">
        <v>18</v>
      </c>
      <c r="H292" s="1" t="s">
        <v>19</v>
      </c>
      <c r="I292" s="1" t="s">
        <v>20</v>
      </c>
      <c r="J292" s="1" t="s">
        <v>1285</v>
      </c>
      <c r="K292" s="1" t="s">
        <v>22</v>
      </c>
      <c r="L292" s="1" t="str">
        <f>HYPERLINK("https://files.afu.se/Downloads/Transcripts/Society%20for%20Scientific%20Exploration%20(SSE)/2011 05 05 - Society for Scientific Exploration - SSE Talks - Torsion, the Aura, and Biophotons - Claude Swanson_DEqt8ZhMwJo - transcript (automated).pdf","Transcript Link")</f>
        <v>Transcript Link</v>
      </c>
      <c r="M292" s="2" t="str">
        <f>HYPERLINK("https://files.afu.se/Downloads/Transcripts/Society%20for%20Scientific%20Exploration%20(SSE)/2011 05 05 - Society for Scientific Exploration - SSE Talks - Torsion, the Aura, and Biophotons - Claude Swanson_DEqt8ZhMwJo - transcript (automated).pdf","Transcript Link")</f>
        <v>Transcript Link</v>
      </c>
    </row>
    <row r="293" ht="165" spans="1:13">
      <c r="A293" s="1" t="s">
        <v>1266</v>
      </c>
      <c r="B293" s="1" t="s">
        <v>13</v>
      </c>
      <c r="C293" s="4" t="s">
        <v>1286</v>
      </c>
      <c r="D293" s="1" t="s">
        <v>1287</v>
      </c>
      <c r="F293" s="4" t="s">
        <v>17</v>
      </c>
      <c r="G293" s="1" t="s">
        <v>18</v>
      </c>
      <c r="H293" s="1" t="s">
        <v>19</v>
      </c>
      <c r="I293" s="1" t="s">
        <v>20</v>
      </c>
      <c r="J293" s="1" t="s">
        <v>1288</v>
      </c>
      <c r="K293" s="1" t="s">
        <v>22</v>
      </c>
      <c r="L293" s="1" t="str">
        <f>HYPERLINK("https://files.afu.se/Downloads/Transcripts/Society%20for%20Scientific%20Exploration%20(SSE)/2011 05 05 - Society for Scientific Exploration - SSE Talks - Evidence Neutrinos affect Nuclear Decay - Peter Sturrock_3RWX9XGCdm0 - transcript (automated).pdf","Transcript Link")</f>
        <v>Transcript Link</v>
      </c>
      <c r="M293" s="2" t="str">
        <f>HYPERLINK("https://files.afu.se/Downloads/Transcripts/Society%20for%20Scientific%20Exploration%20(SSE)/2011 05 05 - Society for Scientific Exploration - SSE Talks - Evidence Neutrinos affect Nuclear Decay - Peter Sturrock_3RWX9XGCdm0 - transcript (automated).pdf","Transcript Link")</f>
        <v>Transcript Link</v>
      </c>
    </row>
    <row r="294" ht="409.5" spans="1:13">
      <c r="A294" s="1" t="s">
        <v>1266</v>
      </c>
      <c r="B294" s="1" t="s">
        <v>13</v>
      </c>
      <c r="C294" s="4" t="s">
        <v>1289</v>
      </c>
      <c r="D294" s="1" t="s">
        <v>1290</v>
      </c>
      <c r="E294" s="4" t="s">
        <v>1291</v>
      </c>
      <c r="F294" s="4" t="s">
        <v>17</v>
      </c>
      <c r="G294" s="1" t="s">
        <v>18</v>
      </c>
      <c r="H294" s="1" t="s">
        <v>19</v>
      </c>
      <c r="I294" s="1" t="s">
        <v>20</v>
      </c>
      <c r="J294" s="1" t="s">
        <v>1292</v>
      </c>
      <c r="K294" s="1" t="s">
        <v>22</v>
      </c>
      <c r="L294" s="1">
        <v>0</v>
      </c>
      <c r="M294" s="2">
        <v>0</v>
      </c>
    </row>
    <row r="295" ht="165" spans="1:13">
      <c r="A295" s="1" t="s">
        <v>1266</v>
      </c>
      <c r="B295" s="1" t="s">
        <v>13</v>
      </c>
      <c r="C295" s="4" t="s">
        <v>1293</v>
      </c>
      <c r="D295" s="1" t="s">
        <v>1294</v>
      </c>
      <c r="F295" s="4" t="s">
        <v>17</v>
      </c>
      <c r="G295" s="1" t="s">
        <v>18</v>
      </c>
      <c r="H295" s="1" t="s">
        <v>19</v>
      </c>
      <c r="I295" s="1" t="s">
        <v>20</v>
      </c>
      <c r="J295" s="1" t="s">
        <v>1295</v>
      </c>
      <c r="K295" s="1" t="s">
        <v>22</v>
      </c>
      <c r="L295" s="1" t="str">
        <f>HYPERLINK("https://files.afu.se/Downloads/Transcripts/Society%20for%20Scientific%20Exploration%20(SSE)/2011 05 05 - Society for Scientific Exploration - SSE Talks - Exotic Propulsion  - York Dobyns_vk8SrDVhNnU - transcript (automated).pdf","Transcript Link")</f>
        <v>Transcript Link</v>
      </c>
      <c r="M295" s="2" t="str">
        <f>HYPERLINK("https://files.afu.se/Downloads/Transcripts/Society%20for%20Scientific%20Exploration%20(SSE)/2011 05 05 - Society for Scientific Exploration - SSE Talks - Exotic Propulsion  - York Dobyns_vk8SrDVhNnU - transcript (automated).pdf","Transcript Link")</f>
        <v>Transcript Link</v>
      </c>
    </row>
    <row r="296" ht="165" spans="1:13">
      <c r="A296" s="1" t="s">
        <v>1266</v>
      </c>
      <c r="B296" s="1" t="s">
        <v>13</v>
      </c>
      <c r="C296" s="4" t="s">
        <v>1296</v>
      </c>
      <c r="D296" s="1" t="s">
        <v>1297</v>
      </c>
      <c r="F296" s="4" t="s">
        <v>17</v>
      </c>
      <c r="G296" s="1" t="s">
        <v>18</v>
      </c>
      <c r="H296" s="1" t="s">
        <v>19</v>
      </c>
      <c r="I296" s="1" t="s">
        <v>20</v>
      </c>
      <c r="J296" s="1" t="s">
        <v>1298</v>
      </c>
      <c r="K296" s="1" t="s">
        <v>22</v>
      </c>
      <c r="L296" s="1" t="str">
        <f>HYPERLINK("https://files.afu.se/Downloads/Transcripts/Society%20for%20Scientific%20Exploration%20(SSE)/2011 05 05 - Society for Scientific Exploration - SSE Talks - Paradigm Argument against ESP - Paul Smith_wfPoEBF-5ac - transcript (automated).pdf","Transcript Link")</f>
        <v>Transcript Link</v>
      </c>
      <c r="M296" s="2" t="str">
        <f>HYPERLINK("https://files.afu.se/Downloads/Transcripts/Society%20for%20Scientific%20Exploration%20(SSE)/2011 05 05 - Society for Scientific Exploration - SSE Talks - Paradigm Argument against ESP - Paul Smith_wfPoEBF-5ac - transcript (automated).pdf","Transcript Link")</f>
        <v>Transcript Link</v>
      </c>
    </row>
    <row r="297" ht="409.5" spans="1:13">
      <c r="A297" s="1" t="s">
        <v>1266</v>
      </c>
      <c r="B297" s="1" t="s">
        <v>13</v>
      </c>
      <c r="C297" s="4" t="s">
        <v>1299</v>
      </c>
      <c r="D297" s="1" t="s">
        <v>1300</v>
      </c>
      <c r="E297" s="1" t="s">
        <v>1301</v>
      </c>
      <c r="F297" s="4" t="s">
        <v>17</v>
      </c>
      <c r="G297" s="1" t="s">
        <v>18</v>
      </c>
      <c r="H297" s="1" t="s">
        <v>19</v>
      </c>
      <c r="I297" s="1" t="s">
        <v>20</v>
      </c>
      <c r="J297" s="1" t="s">
        <v>1302</v>
      </c>
      <c r="K297" s="1" t="s">
        <v>22</v>
      </c>
      <c r="L297" s="1">
        <v>0</v>
      </c>
      <c r="M297" s="2">
        <v>0</v>
      </c>
    </row>
    <row r="298" ht="255" spans="1:13">
      <c r="A298" s="1" t="s">
        <v>1266</v>
      </c>
      <c r="B298" s="1" t="s">
        <v>13</v>
      </c>
      <c r="C298" s="4" t="s">
        <v>1303</v>
      </c>
      <c r="D298" s="1" t="s">
        <v>1304</v>
      </c>
      <c r="E298" s="4" t="s">
        <v>1305</v>
      </c>
      <c r="F298" s="4" t="s">
        <v>17</v>
      </c>
      <c r="G298" s="1" t="s">
        <v>18</v>
      </c>
      <c r="H298" s="1" t="s">
        <v>19</v>
      </c>
      <c r="I298" s="1" t="s">
        <v>20</v>
      </c>
      <c r="J298" s="1" t="s">
        <v>1306</v>
      </c>
      <c r="K298" s="1" t="s">
        <v>22</v>
      </c>
      <c r="L298" s="1">
        <v>0</v>
      </c>
      <c r="M298" s="2">
        <v>0</v>
      </c>
    </row>
    <row r="299" ht="225" spans="1:13">
      <c r="A299" s="1" t="s">
        <v>1266</v>
      </c>
      <c r="B299" s="1" t="s">
        <v>13</v>
      </c>
      <c r="C299" s="4" t="s">
        <v>1307</v>
      </c>
      <c r="D299" s="1" t="s">
        <v>1308</v>
      </c>
      <c r="E299" s="4" t="s">
        <v>1309</v>
      </c>
      <c r="F299" s="4" t="s">
        <v>17</v>
      </c>
      <c r="G299" s="1" t="s">
        <v>18</v>
      </c>
      <c r="H299" s="1" t="s">
        <v>19</v>
      </c>
      <c r="I299" s="1" t="s">
        <v>20</v>
      </c>
      <c r="J299" s="1" t="s">
        <v>1310</v>
      </c>
      <c r="K299" s="1" t="s">
        <v>22</v>
      </c>
      <c r="L299" s="1" t="str">
        <f>HYPERLINK("https://files.afu.se/Downloads/Transcripts/Society%20for%20Scientific%20Exploration%20(SSE)/2011 05 05 - Society for Scientific Exploration - SSE Talks - 9 11 Geomagnetic Anomalies - Richard Shoup_bPo8zNPll5s - transcript (automated).pdf","Transcript Link")</f>
        <v>Transcript Link</v>
      </c>
      <c r="M299" s="2" t="str">
        <f>HYPERLINK("https://files.afu.se/Downloads/Transcripts/Society%20for%20Scientific%20Exploration%20(SSE)/2011 05 05 - Society for Scientific Exploration - SSE Talks - 9 11 Geomagnetic Anomalies - Richard Shoup_bPo8zNPll5s - transcript (automated).pdf","Transcript Link")</f>
        <v>Transcript Link</v>
      </c>
    </row>
    <row r="300" ht="165" spans="1:13">
      <c r="A300" s="1" t="s">
        <v>1266</v>
      </c>
      <c r="B300" s="1" t="s">
        <v>13</v>
      </c>
      <c r="C300" s="4" t="s">
        <v>1311</v>
      </c>
      <c r="D300" s="1" t="s">
        <v>1312</v>
      </c>
      <c r="F300" s="4" t="s">
        <v>17</v>
      </c>
      <c r="G300" s="1" t="s">
        <v>18</v>
      </c>
      <c r="H300" s="1" t="s">
        <v>19</v>
      </c>
      <c r="I300" s="1" t="s">
        <v>20</v>
      </c>
      <c r="J300" s="1" t="s">
        <v>1313</v>
      </c>
      <c r="K300" s="1" t="s">
        <v>22</v>
      </c>
      <c r="L300" s="1">
        <v>0</v>
      </c>
      <c r="M300" s="2">
        <v>0</v>
      </c>
    </row>
    <row r="301" ht="165" spans="1:13">
      <c r="A301" s="1" t="s">
        <v>1266</v>
      </c>
      <c r="B301" s="1" t="s">
        <v>13</v>
      </c>
      <c r="C301" s="4" t="s">
        <v>1314</v>
      </c>
      <c r="D301" s="1" t="s">
        <v>1315</v>
      </c>
      <c r="F301" s="4" t="s">
        <v>17</v>
      </c>
      <c r="G301" s="1" t="s">
        <v>18</v>
      </c>
      <c r="H301" s="1" t="s">
        <v>19</v>
      </c>
      <c r="I301" s="1" t="s">
        <v>20</v>
      </c>
      <c r="J301" s="1" t="s">
        <v>1316</v>
      </c>
      <c r="K301" s="1" t="s">
        <v>22</v>
      </c>
      <c r="L301" s="1">
        <v>0</v>
      </c>
      <c r="M301" s="2">
        <v>0</v>
      </c>
    </row>
    <row r="302" ht="165" spans="1:13">
      <c r="A302" s="1" t="s">
        <v>1266</v>
      </c>
      <c r="B302" s="1" t="s">
        <v>13</v>
      </c>
      <c r="C302" s="4" t="s">
        <v>1317</v>
      </c>
      <c r="D302" s="1" t="s">
        <v>1318</v>
      </c>
      <c r="F302" s="4" t="s">
        <v>17</v>
      </c>
      <c r="G302" s="1" t="s">
        <v>18</v>
      </c>
      <c r="H302" s="1" t="s">
        <v>19</v>
      </c>
      <c r="I302" s="1" t="s">
        <v>20</v>
      </c>
      <c r="J302" s="1" t="s">
        <v>1319</v>
      </c>
      <c r="K302" s="1" t="s">
        <v>22</v>
      </c>
      <c r="L302" s="1" t="str">
        <f>HYPERLINK("https://files.afu.se/Downloads/Transcripts/Society%20for%20Scientific%20Exploration%20(SSE)/2011 05 05 - Society for Scientific Exploration - SSE Talks - Kundalini  A Consciousness Field Effect  - Dale Graff_eks2IElaNs4 - transcript (automated).pdf","Transcript Link")</f>
        <v>Transcript Link</v>
      </c>
      <c r="M302" s="2" t="str">
        <f>HYPERLINK("https://files.afu.se/Downloads/Transcripts/Society%20for%20Scientific%20Exploration%20(SSE)/2011 05 05 - Society for Scientific Exploration - SSE Talks - Kundalini  A Consciousness Field Effect  - Dale Graff_eks2IElaNs4 - transcript (automated).pdf","Transcript Link")</f>
        <v>Transcript Link</v>
      </c>
    </row>
    <row r="303" ht="165" spans="1:13">
      <c r="A303" s="1" t="s">
        <v>1266</v>
      </c>
      <c r="B303" s="1" t="s">
        <v>13</v>
      </c>
      <c r="C303" s="4" t="s">
        <v>1320</v>
      </c>
      <c r="D303" s="1" t="s">
        <v>1321</v>
      </c>
      <c r="F303" s="4" t="s">
        <v>17</v>
      </c>
      <c r="G303" s="1" t="s">
        <v>18</v>
      </c>
      <c r="H303" s="1" t="s">
        <v>19</v>
      </c>
      <c r="I303" s="1" t="s">
        <v>20</v>
      </c>
      <c r="J303" s="1" t="s">
        <v>1322</v>
      </c>
      <c r="K303" s="1" t="s">
        <v>22</v>
      </c>
      <c r="L303" s="1" t="str">
        <f>HYPERLINK("https://files.afu.se/Downloads/Transcripts/Society%20for%20Scientific%20Exploration%20(SSE)/2011 05 05 - Society for Scientific Exploration - SSE Talks - Macroscopic Quantum States  - Sky Nelson_SxBfJAdsh6o - transcript (automated).pdf","Transcript Link")</f>
        <v>Transcript Link</v>
      </c>
      <c r="M303" s="2" t="str">
        <f>HYPERLINK("https://files.afu.se/Downloads/Transcripts/Society%20for%20Scientific%20Exploration%20(SSE)/2011 05 05 - Society for Scientific Exploration - SSE Talks - Macroscopic Quantum States  - Sky Nelson_SxBfJAdsh6o - transcript (automated).pdf","Transcript Link")</f>
        <v>Transcript Link</v>
      </c>
    </row>
    <row r="304" ht="165" spans="1:13">
      <c r="A304" s="1" t="s">
        <v>1266</v>
      </c>
      <c r="B304" s="1" t="s">
        <v>13</v>
      </c>
      <c r="C304" s="4" t="s">
        <v>1323</v>
      </c>
      <c r="D304" s="1" t="s">
        <v>1324</v>
      </c>
      <c r="F304" s="4" t="s">
        <v>17</v>
      </c>
      <c r="G304" s="1" t="s">
        <v>18</v>
      </c>
      <c r="H304" s="1" t="s">
        <v>19</v>
      </c>
      <c r="I304" s="1" t="s">
        <v>20</v>
      </c>
      <c r="J304" s="1" t="s">
        <v>1325</v>
      </c>
      <c r="K304" s="1" t="s">
        <v>22</v>
      </c>
      <c r="L304" s="1" t="str">
        <f>HYPERLINK("https://files.afu.se/Downloads/Transcripts/Society%20for%20Scientific%20Exploration%20(SSE)/2011 05 05 - Society for Scientific Exploration - SSE Talks - Is the Dissertation Process Broken  - John MacLean_QVFZgTSg6b0 - transcript (automated).pdf","Transcript Link")</f>
        <v>Transcript Link</v>
      </c>
      <c r="M304" s="2" t="str">
        <f>HYPERLINK("https://files.afu.se/Downloads/Transcripts/Society%20for%20Scientific%20Exploration%20(SSE)/2011 05 05 - Society for Scientific Exploration - SSE Talks - Is the Dissertation Process Broken  - John MacLean_QVFZgTSg6b0 - transcript (automated).pdf","Transcript Link")</f>
        <v>Transcript Link</v>
      </c>
    </row>
    <row r="305" ht="165" spans="1:13">
      <c r="A305" s="1" t="s">
        <v>1266</v>
      </c>
      <c r="B305" s="1" t="s">
        <v>13</v>
      </c>
      <c r="C305" s="4" t="s">
        <v>1326</v>
      </c>
      <c r="D305" s="1" t="s">
        <v>1327</v>
      </c>
      <c r="F305" s="4" t="s">
        <v>17</v>
      </c>
      <c r="G305" s="1" t="s">
        <v>18</v>
      </c>
      <c r="H305" s="1" t="s">
        <v>19</v>
      </c>
      <c r="I305" s="1" t="s">
        <v>20</v>
      </c>
      <c r="J305" s="1" t="s">
        <v>1328</v>
      </c>
      <c r="K305" s="1" t="s">
        <v>22</v>
      </c>
      <c r="L305" s="1" t="str">
        <f>HYPERLINK("https://files.afu.se/Downloads/Transcripts/Society%20for%20Scientific%20Exploration%20(SSE)/2011 05 05 - Society for Scientific Exploration - SSE Talks - Physics in the Dark - James Beichler_vW4p0Of8-Dg - transcript (automated).pdf","Transcript Link")</f>
        <v>Transcript Link</v>
      </c>
      <c r="M305" s="2" t="str">
        <f>HYPERLINK("https://files.afu.se/Downloads/Transcripts/Society%20for%20Scientific%20Exploration%20(SSE)/2011 05 05 - Society for Scientific Exploration - SSE Talks - Physics in the Dark - James Beichler_vW4p0Of8-Dg - transcript (automated).pdf","Transcript Link")</f>
        <v>Transcript Link</v>
      </c>
    </row>
    <row r="306" ht="165" spans="1:13">
      <c r="A306" s="1" t="s">
        <v>1266</v>
      </c>
      <c r="B306" s="1" t="s">
        <v>13</v>
      </c>
      <c r="C306" s="4" t="s">
        <v>1329</v>
      </c>
      <c r="D306" s="1" t="s">
        <v>1330</v>
      </c>
      <c r="F306" s="4" t="s">
        <v>17</v>
      </c>
      <c r="G306" s="1" t="s">
        <v>18</v>
      </c>
      <c r="H306" s="1" t="s">
        <v>19</v>
      </c>
      <c r="I306" s="1" t="s">
        <v>20</v>
      </c>
      <c r="J306" s="1" t="s">
        <v>1331</v>
      </c>
      <c r="K306" s="1" t="s">
        <v>22</v>
      </c>
      <c r="L306" s="1" t="str">
        <f>HYPERLINK("https://files.afu.se/Downloads/Transcripts/Society%20for%20Scientific%20Exploration%20(SSE)/2011 05 05 - Society for Scientific Exploration - SSE Talks - Investigating A Spiritist Seance Group - Stephen Braude_SD7bQxFNdHw - transcript (automated).pdf","Transcript Link")</f>
        <v>Transcript Link</v>
      </c>
      <c r="M306" s="2" t="str">
        <f>HYPERLINK("https://files.afu.se/Downloads/Transcripts/Society%20for%20Scientific%20Exploration%20(SSE)/2011 05 05 - Society for Scientific Exploration - SSE Talks - Investigating A Spiritist Seance Group - Stephen Braude_SD7bQxFNdHw - transcript (automated).pdf","Transcript Link")</f>
        <v>Transcript Link</v>
      </c>
    </row>
    <row r="307" ht="165" spans="1:13">
      <c r="A307" s="1" t="s">
        <v>1266</v>
      </c>
      <c r="B307" s="1" t="s">
        <v>13</v>
      </c>
      <c r="C307" s="4" t="s">
        <v>1332</v>
      </c>
      <c r="D307" s="1" t="s">
        <v>1333</v>
      </c>
      <c r="F307" s="4" t="s">
        <v>17</v>
      </c>
      <c r="G307" s="1" t="s">
        <v>18</v>
      </c>
      <c r="H307" s="1" t="s">
        <v>19</v>
      </c>
      <c r="I307" s="1" t="s">
        <v>20</v>
      </c>
      <c r="J307" s="1" t="s">
        <v>1334</v>
      </c>
      <c r="K307" s="1" t="s">
        <v>22</v>
      </c>
      <c r="L307" s="1" t="str">
        <f>HYPERLINK("https://files.afu.se/Downloads/Transcripts/Society%20for%20Scientific%20Exploration%20(SSE)/2011 05 05 - Society for Scientific Exploration - SSE Talks - Healing Asperger's Syndrome - Richard Blasband_LXWs_pBeqYs - transcript (automated).pdf","Transcript Link")</f>
        <v>Transcript Link</v>
      </c>
      <c r="M307" s="2" t="str">
        <f>HYPERLINK("https://files.afu.se/Downloads/Transcripts/Society%20for%20Scientific%20Exploration%20(SSE)/2011 05 05 - Society for Scientific Exploration - SSE Talks - Healing Asperger's Syndrome - Richard Blasband_LXWs_pBeqYs - transcript (automated).pdf","Transcript Link")</f>
        <v>Transcript Link</v>
      </c>
    </row>
    <row r="308" ht="165" spans="1:13">
      <c r="A308" s="1" t="s">
        <v>1266</v>
      </c>
      <c r="B308" s="1" t="s">
        <v>13</v>
      </c>
      <c r="C308" s="4" t="s">
        <v>1335</v>
      </c>
      <c r="D308" s="1" t="s">
        <v>1336</v>
      </c>
      <c r="F308" s="4" t="s">
        <v>17</v>
      </c>
      <c r="G308" s="1" t="s">
        <v>18</v>
      </c>
      <c r="H308" s="1" t="s">
        <v>19</v>
      </c>
      <c r="I308" s="1" t="s">
        <v>20</v>
      </c>
      <c r="J308" s="1" t="s">
        <v>1337</v>
      </c>
      <c r="K308" s="1" t="s">
        <v>22</v>
      </c>
      <c r="L308" s="1" t="str">
        <f>HYPERLINK("https://files.afu.se/Downloads/Transcripts/Society%20for%20Scientific%20Exploration%20(SSE)/2011 05 05 - Society for Scientific Exploration - SSE Talks - The Real Men Who Stare At Goats - John Alexander_KJmneDsemT0 - transcript (automated).pdf","Transcript Link")</f>
        <v>Transcript Link</v>
      </c>
      <c r="M308" s="2" t="str">
        <f>HYPERLINK("https://files.afu.se/Downloads/Transcripts/Society%20for%20Scientific%20Exploration%20(SSE)/2011 05 05 - Society for Scientific Exploration - SSE Talks - The Real Men Who Stare At Goats - John Alexander_KJmneDsemT0 - transcript (automated).pdf","Transcript Link")</f>
        <v>Transcript Link</v>
      </c>
    </row>
    <row r="309" ht="330" spans="1:13">
      <c r="A309" s="1" t="s">
        <v>1338</v>
      </c>
      <c r="B309" s="1" t="s">
        <v>13</v>
      </c>
      <c r="C309" s="4" t="s">
        <v>1339</v>
      </c>
      <c r="D309" s="1" t="s">
        <v>1340</v>
      </c>
      <c r="E309" s="1" t="s">
        <v>1341</v>
      </c>
      <c r="F309" s="4" t="s">
        <v>17</v>
      </c>
      <c r="G309" s="1" t="s">
        <v>18</v>
      </c>
      <c r="H309" s="1" t="s">
        <v>19</v>
      </c>
      <c r="I309" s="1" t="s">
        <v>20</v>
      </c>
      <c r="J309" s="1" t="s">
        <v>1342</v>
      </c>
      <c r="K309" s="1" t="s">
        <v>22</v>
      </c>
      <c r="L309" s="1" t="str">
        <f>HYPERLINK("https://files.afu.se/Downloads/Transcripts/Society%20for%20Scientific%20Exploration%20(SSE)/2010 05 17 - Society for Scientific Exploration - SSE Talks - Effects of Prayer on Primates - Karen Lesniak - 4 5_FriRAPew0Ew - transcript (automated).pdf","Transcript Link")</f>
        <v>Transcript Link</v>
      </c>
      <c r="M309" s="2" t="str">
        <f>HYPERLINK("https://files.afu.se/Downloads/Transcripts/Society%20for%20Scientific%20Exploration%20(SSE)/2010 05 17 - Society for Scientific Exploration - SSE Talks - Effects of Prayer on Primates - Karen Lesniak - 4 5_FriRAPew0Ew - transcript (automated).pdf","Transcript Link")</f>
        <v>Transcript Link</v>
      </c>
    </row>
    <row r="310" ht="330" spans="1:13">
      <c r="A310" s="1" t="s">
        <v>1338</v>
      </c>
      <c r="B310" s="1" t="s">
        <v>13</v>
      </c>
      <c r="C310" s="4" t="s">
        <v>1343</v>
      </c>
      <c r="D310" s="1" t="s">
        <v>1344</v>
      </c>
      <c r="E310" s="1" t="s">
        <v>1341</v>
      </c>
      <c r="F310" s="4" t="s">
        <v>17</v>
      </c>
      <c r="G310" s="1" t="s">
        <v>18</v>
      </c>
      <c r="H310" s="1" t="s">
        <v>19</v>
      </c>
      <c r="I310" s="1" t="s">
        <v>20</v>
      </c>
      <c r="J310" s="1" t="s">
        <v>1345</v>
      </c>
      <c r="K310" s="1" t="s">
        <v>22</v>
      </c>
      <c r="L310" s="1" t="str">
        <f>HYPERLINK("https://files.afu.se/Downloads/Transcripts/Society%20for%20Scientific%20Exploration%20(SSE)/2010 05 17 - Society for Scientific Exploration - SSE Talks - Effects of Prayer on Primates - Karen Lesniak - 2 5_EZBMgfcNbEo - transcript (automated).pdf","Transcript Link")</f>
        <v>Transcript Link</v>
      </c>
      <c r="M310" s="2" t="str">
        <f>HYPERLINK("https://files.afu.se/Downloads/Transcripts/Society%20for%20Scientific%20Exploration%20(SSE)/2010 05 17 - Society for Scientific Exploration - SSE Talks - Effects of Prayer on Primates - Karen Lesniak - 2 5_EZBMgfcNbEo - transcript (automated).pdf","Transcript Link")</f>
        <v>Transcript Link</v>
      </c>
    </row>
    <row r="311" ht="330" spans="1:13">
      <c r="A311" s="1" t="s">
        <v>1338</v>
      </c>
      <c r="B311" s="1" t="s">
        <v>13</v>
      </c>
      <c r="C311" s="4" t="s">
        <v>1346</v>
      </c>
      <c r="D311" s="1" t="s">
        <v>1347</v>
      </c>
      <c r="E311" s="1" t="s">
        <v>1341</v>
      </c>
      <c r="F311" s="4" t="s">
        <v>17</v>
      </c>
      <c r="G311" s="1" t="s">
        <v>18</v>
      </c>
      <c r="H311" s="1" t="s">
        <v>19</v>
      </c>
      <c r="I311" s="1" t="s">
        <v>20</v>
      </c>
      <c r="J311" s="1" t="s">
        <v>1348</v>
      </c>
      <c r="K311" s="1" t="s">
        <v>22</v>
      </c>
      <c r="L311" s="1" t="str">
        <f>HYPERLINK("https://files.afu.se/Downloads/Transcripts/Society%20for%20Scientific%20Exploration%20(SSE)/2010 05 17 - Society for Scientific Exploration - SSE Talks - Effects of Prayer on Primates - Karen Lesniak - 1 5_52Zh0MkTSvk - transcript (automated).pdf","Transcript Link")</f>
        <v>Transcript Link</v>
      </c>
      <c r="M311" s="2" t="str">
        <f>HYPERLINK("https://files.afu.se/Downloads/Transcripts/Society%20for%20Scientific%20Exploration%20(SSE)/2010 05 17 - Society for Scientific Exploration - SSE Talks - Effects of Prayer on Primates - Karen Lesniak - 1 5_52Zh0MkTSvk - transcript (automated).pdf","Transcript Link")</f>
        <v>Transcript Link</v>
      </c>
    </row>
    <row r="312" ht="330" spans="1:13">
      <c r="A312" s="1" t="s">
        <v>1338</v>
      </c>
      <c r="B312" s="1" t="s">
        <v>13</v>
      </c>
      <c r="C312" s="4" t="s">
        <v>1349</v>
      </c>
      <c r="D312" s="1" t="s">
        <v>1350</v>
      </c>
      <c r="E312" s="1" t="s">
        <v>1341</v>
      </c>
      <c r="F312" s="4" t="s">
        <v>17</v>
      </c>
      <c r="G312" s="1" t="s">
        <v>18</v>
      </c>
      <c r="H312" s="1" t="s">
        <v>19</v>
      </c>
      <c r="I312" s="1" t="s">
        <v>20</v>
      </c>
      <c r="J312" s="1" t="s">
        <v>1351</v>
      </c>
      <c r="K312" s="1" t="s">
        <v>22</v>
      </c>
      <c r="L312" s="1" t="str">
        <f>HYPERLINK("https://files.afu.se/Downloads/Transcripts/Society%20for%20Scientific%20Exploration%20(SSE)/2010 05 17 - Society for Scientific Exploration - SSE Talks - Effects of Prayer on Primates - Karen Lesniak - 5 5_TKm8BtT9VUM - transcript (automated).pdf","Transcript Link")</f>
        <v>Transcript Link</v>
      </c>
      <c r="M312" s="2" t="str">
        <f>HYPERLINK("https://files.afu.se/Downloads/Transcripts/Society%20for%20Scientific%20Exploration%20(SSE)/2010 05 17 - Society for Scientific Exploration - SSE Talks - Effects of Prayer on Primates - Karen Lesniak - 5 5_TKm8BtT9VUM - transcript (automated).pdf","Transcript Link")</f>
        <v>Transcript Link</v>
      </c>
    </row>
    <row r="313" ht="330" spans="1:13">
      <c r="A313" s="1" t="s">
        <v>1338</v>
      </c>
      <c r="B313" s="1" t="s">
        <v>13</v>
      </c>
      <c r="C313" s="4" t="s">
        <v>1352</v>
      </c>
      <c r="D313" s="1" t="s">
        <v>1353</v>
      </c>
      <c r="E313" s="1" t="s">
        <v>1341</v>
      </c>
      <c r="F313" s="4" t="s">
        <v>17</v>
      </c>
      <c r="G313" s="1" t="s">
        <v>18</v>
      </c>
      <c r="H313" s="1" t="s">
        <v>19</v>
      </c>
      <c r="I313" s="1" t="s">
        <v>20</v>
      </c>
      <c r="J313" s="1" t="s">
        <v>1354</v>
      </c>
      <c r="K313" s="1" t="s">
        <v>22</v>
      </c>
      <c r="L313" s="1" t="str">
        <f>HYPERLINK("https://files.afu.se/Downloads/Transcripts/Society%20for%20Scientific%20Exploration%20(SSE)/2010 05 17 - Society for Scientific Exploration - SSE Talks - Effects of Prayer on Primates - Karen Lesniak - 3 5_GgTtLtN0i2M - transcript (automated).pdf","Transcript Link")</f>
        <v>Transcript Link</v>
      </c>
      <c r="M313" s="2" t="str">
        <f>HYPERLINK("https://files.afu.se/Downloads/Transcripts/Society%20for%20Scientific%20Exploration%20(SSE)/2010 05 17 - Society for Scientific Exploration - SSE Talks - Effects of Prayer on Primates - Karen Lesniak - 3 5_GgTtLtN0i2M - transcript (automated).pdf","Transcript Link")</f>
        <v>Transcript Link</v>
      </c>
    </row>
    <row r="314" ht="405" spans="1:13">
      <c r="A314" s="1" t="s">
        <v>1338</v>
      </c>
      <c r="B314" s="1" t="s">
        <v>13</v>
      </c>
      <c r="C314" s="4" t="s">
        <v>1355</v>
      </c>
      <c r="D314" s="1" t="s">
        <v>1356</v>
      </c>
      <c r="E314" s="1" t="s">
        <v>1357</v>
      </c>
      <c r="F314" s="4" t="s">
        <v>17</v>
      </c>
      <c r="G314" s="1" t="s">
        <v>18</v>
      </c>
      <c r="H314" s="1" t="s">
        <v>19</v>
      </c>
      <c r="I314" s="1" t="s">
        <v>20</v>
      </c>
      <c r="J314" s="1" t="s">
        <v>1358</v>
      </c>
      <c r="K314" s="1" t="s">
        <v>22</v>
      </c>
      <c r="L314" s="1" t="str">
        <f>HYPERLINK("https://files.afu.se/Downloads/Transcripts/Society%20for%20Scientific%20Exploration%20(SSE)/2010 05 17 - Society for Scientific Exploration - SSE Talks - Qigong, Infrasound, and Oncology - Garret Yount - 1 4_H4kC6ZJSXyQ - transcript (automated).pdf","Transcript Link")</f>
        <v>Transcript Link</v>
      </c>
      <c r="M314" s="2" t="str">
        <f>HYPERLINK("https://files.afu.se/Downloads/Transcripts/Society%20for%20Scientific%20Exploration%20(SSE)/2010 05 17 - Society for Scientific Exploration - SSE Talks - Qigong, Infrasound, and Oncology - Garret Yount - 1 4_H4kC6ZJSXyQ - transcript (automated).pdf","Transcript Link")</f>
        <v>Transcript Link</v>
      </c>
    </row>
    <row r="315" ht="360" spans="1:13">
      <c r="A315" s="1" t="s">
        <v>1338</v>
      </c>
      <c r="B315" s="1" t="s">
        <v>13</v>
      </c>
      <c r="C315" s="4" t="s">
        <v>1359</v>
      </c>
      <c r="D315" s="1" t="s">
        <v>1360</v>
      </c>
      <c r="E315" s="1" t="s">
        <v>1361</v>
      </c>
      <c r="F315" s="4" t="s">
        <v>17</v>
      </c>
      <c r="G315" s="1" t="s">
        <v>18</v>
      </c>
      <c r="H315" s="1" t="s">
        <v>19</v>
      </c>
      <c r="I315" s="1" t="s">
        <v>20</v>
      </c>
      <c r="J315" s="1" t="s">
        <v>1362</v>
      </c>
      <c r="K315" s="1" t="s">
        <v>22</v>
      </c>
      <c r="L315" s="1" t="str">
        <f>HYPERLINK("https://files.afu.se/Downloads/Transcripts/Society%20for%20Scientific%20Exploration%20(SSE)/2010 05 17 - Society for Scientific Exploration - SSE Talks - Solar Neutrino Anomalies - Peter Sturrock - 2 3_y5jC3WJKLes - transcript (automated).pdf","Transcript Link")</f>
        <v>Transcript Link</v>
      </c>
      <c r="M315" s="2" t="str">
        <f>HYPERLINK("https://files.afu.se/Downloads/Transcripts/Society%20for%20Scientific%20Exploration%20(SSE)/2010 05 17 - Society for Scientific Exploration - SSE Talks - Solar Neutrino Anomalies - Peter Sturrock - 2 3_y5jC3WJKLes - transcript (automated).pdf","Transcript Link")</f>
        <v>Transcript Link</v>
      </c>
    </row>
    <row r="316" ht="360" spans="1:13">
      <c r="A316" s="1" t="s">
        <v>1338</v>
      </c>
      <c r="B316" s="1" t="s">
        <v>13</v>
      </c>
      <c r="C316" s="4" t="s">
        <v>1363</v>
      </c>
      <c r="D316" s="1" t="s">
        <v>1364</v>
      </c>
      <c r="E316" s="1" t="s">
        <v>1365</v>
      </c>
      <c r="F316" s="4" t="s">
        <v>17</v>
      </c>
      <c r="G316" s="1" t="s">
        <v>18</v>
      </c>
      <c r="H316" s="1" t="s">
        <v>19</v>
      </c>
      <c r="I316" s="1" t="s">
        <v>20</v>
      </c>
      <c r="J316" s="1" t="s">
        <v>1366</v>
      </c>
      <c r="K316" s="1" t="s">
        <v>22</v>
      </c>
      <c r="L316" s="1" t="str">
        <f>HYPERLINK("https://files.afu.se/Downloads/Transcripts/Society%20for%20Scientific%20Exploration%20(SSE)/2010 05 17 - Society for Scientific Exploration - SSE Talks - Lucid Dreaming and Parapsychology - Robert Waggoner - 1 3_ZbiEf7fnggk - transcript (automated).pdf","Transcript Link")</f>
        <v>Transcript Link</v>
      </c>
      <c r="M316" s="2" t="str">
        <f>HYPERLINK("https://files.afu.se/Downloads/Transcripts/Society%20for%20Scientific%20Exploration%20(SSE)/2010 05 17 - Society for Scientific Exploration - SSE Talks - Lucid Dreaming and Parapsychology - Robert Waggoner - 1 3_ZbiEf7fnggk - transcript (automated).pdf","Transcript Link")</f>
        <v>Transcript Link</v>
      </c>
    </row>
    <row r="317" ht="390" spans="1:13">
      <c r="A317" s="1" t="s">
        <v>1338</v>
      </c>
      <c r="B317" s="1" t="s">
        <v>13</v>
      </c>
      <c r="C317" s="4" t="s">
        <v>1367</v>
      </c>
      <c r="D317" s="1" t="s">
        <v>1368</v>
      </c>
      <c r="E317" s="1" t="s">
        <v>1369</v>
      </c>
      <c r="F317" s="4" t="s">
        <v>17</v>
      </c>
      <c r="G317" s="1" t="s">
        <v>18</v>
      </c>
      <c r="H317" s="1" t="s">
        <v>19</v>
      </c>
      <c r="I317" s="1" t="s">
        <v>20</v>
      </c>
      <c r="J317" s="1" t="s">
        <v>1370</v>
      </c>
      <c r="K317" s="1" t="s">
        <v>22</v>
      </c>
      <c r="L317" s="1" t="str">
        <f>HYPERLINK("https://files.afu.se/Downloads/Transcripts/Society%20for%20Scientific%20Exploration%20(SSE)/2010 05 17 - Society for Scientific Exploration - SSE Talks - Intuition and Business - Dominique Surel - 1 3_IA0xRE9eQAI - transcript (automated).pdf","Transcript Link")</f>
        <v>Transcript Link</v>
      </c>
      <c r="M317" s="2" t="str">
        <f>HYPERLINK("https://files.afu.se/Downloads/Transcripts/Society%20for%20Scientific%20Exploration%20(SSE)/2010 05 17 - Society for Scientific Exploration - SSE Talks - Intuition and Business - Dominique Surel - 1 3_IA0xRE9eQAI - transcript (automated).pdf","Transcript Link")</f>
        <v>Transcript Link</v>
      </c>
    </row>
    <row r="318" ht="360" spans="1:13">
      <c r="A318" s="1" t="s">
        <v>1338</v>
      </c>
      <c r="B318" s="1" t="s">
        <v>13</v>
      </c>
      <c r="C318" s="4" t="s">
        <v>1371</v>
      </c>
      <c r="D318" s="1" t="s">
        <v>1372</v>
      </c>
      <c r="E318" s="1" t="s">
        <v>1365</v>
      </c>
      <c r="F318" s="4" t="s">
        <v>17</v>
      </c>
      <c r="G318" s="1" t="s">
        <v>18</v>
      </c>
      <c r="H318" s="1" t="s">
        <v>19</v>
      </c>
      <c r="I318" s="1" t="s">
        <v>20</v>
      </c>
      <c r="J318" s="1" t="s">
        <v>1373</v>
      </c>
      <c r="K318" s="1" t="s">
        <v>22</v>
      </c>
      <c r="L318" s="1" t="str">
        <f>HYPERLINK("https://files.afu.se/Downloads/Transcripts/Society%20for%20Scientific%20Exploration%20(SSE)/2010 05 17 - Society for Scientific Exploration - SSE Talks - Lucid Dreaming and Parapsychology - Robert Waggoner - 3 3_raDHZDCudR8 - transcript (automated).pdf","Transcript Link")</f>
        <v>Transcript Link</v>
      </c>
      <c r="M318" s="2" t="str">
        <f>HYPERLINK("https://files.afu.se/Downloads/Transcripts/Society%20for%20Scientific%20Exploration%20(SSE)/2010 05 17 - Society for Scientific Exploration - SSE Talks - Lucid Dreaming and Parapsychology - Robert Waggoner - 3 3_raDHZDCudR8 - transcript (automated).pdf","Transcript Link")</f>
        <v>Transcript Link</v>
      </c>
    </row>
    <row r="319" ht="405" spans="1:13">
      <c r="A319" s="1" t="s">
        <v>1338</v>
      </c>
      <c r="B319" s="1" t="s">
        <v>13</v>
      </c>
      <c r="C319" s="4" t="s">
        <v>1374</v>
      </c>
      <c r="D319" s="1" t="s">
        <v>1375</v>
      </c>
      <c r="E319" s="1" t="s">
        <v>1357</v>
      </c>
      <c r="F319" s="4" t="s">
        <v>17</v>
      </c>
      <c r="G319" s="1" t="s">
        <v>18</v>
      </c>
      <c r="H319" s="1" t="s">
        <v>19</v>
      </c>
      <c r="I319" s="1" t="s">
        <v>20</v>
      </c>
      <c r="J319" s="1" t="s">
        <v>1376</v>
      </c>
      <c r="K319" s="1" t="s">
        <v>22</v>
      </c>
      <c r="L319" s="1" t="str">
        <f>HYPERLINK("https://files.afu.se/Downloads/Transcripts/Society%20for%20Scientific%20Exploration%20(SSE)/2010 05 17 - Society for Scientific Exploration - SSE Talks - Qigong, Infrasound, and Oncology - Garret Yount - 4 4_A0kOyIVkcZ0 - transcript (automated).pdf","Transcript Link")</f>
        <v>Transcript Link</v>
      </c>
      <c r="M319" s="2" t="str">
        <f>HYPERLINK("https://files.afu.se/Downloads/Transcripts/Society%20for%20Scientific%20Exploration%20(SSE)/2010 05 17 - Society for Scientific Exploration - SSE Talks - Qigong, Infrasound, and Oncology - Garret Yount - 4 4_A0kOyIVkcZ0 - transcript (automated).pdf","Transcript Link")</f>
        <v>Transcript Link</v>
      </c>
    </row>
    <row r="320" ht="405" spans="1:13">
      <c r="A320" s="1" t="s">
        <v>1338</v>
      </c>
      <c r="B320" s="1" t="s">
        <v>13</v>
      </c>
      <c r="C320" s="4" t="s">
        <v>1377</v>
      </c>
      <c r="D320" s="1" t="s">
        <v>1378</v>
      </c>
      <c r="E320" s="1" t="s">
        <v>1357</v>
      </c>
      <c r="F320" s="4" t="s">
        <v>17</v>
      </c>
      <c r="G320" s="1" t="s">
        <v>18</v>
      </c>
      <c r="H320" s="1" t="s">
        <v>19</v>
      </c>
      <c r="I320" s="1" t="s">
        <v>20</v>
      </c>
      <c r="J320" s="1" t="s">
        <v>1379</v>
      </c>
      <c r="K320" s="1" t="s">
        <v>22</v>
      </c>
      <c r="L320" s="1" t="str">
        <f>HYPERLINK("https://files.afu.se/Downloads/Transcripts/Society%20for%20Scientific%20Exploration%20(SSE)/2010 05 17 - Society for Scientific Exploration - SSE Talks - Qigong, Infrasound, and Oncology - Garret Yount - 3 4_gK3i1PJryK0 - transcript (automated).pdf","Transcript Link")</f>
        <v>Transcript Link</v>
      </c>
      <c r="M320" s="2" t="str">
        <f>HYPERLINK("https://files.afu.se/Downloads/Transcripts/Society%20for%20Scientific%20Exploration%20(SSE)/2010 05 17 - Society for Scientific Exploration - SSE Talks - Qigong, Infrasound, and Oncology - Garret Yount - 3 4_gK3i1PJryK0 - transcript (automated).pdf","Transcript Link")</f>
        <v>Transcript Link</v>
      </c>
    </row>
    <row r="321" ht="360" spans="1:13">
      <c r="A321" s="1" t="s">
        <v>1338</v>
      </c>
      <c r="B321" s="1" t="s">
        <v>13</v>
      </c>
      <c r="C321" s="4" t="s">
        <v>1380</v>
      </c>
      <c r="D321" s="1" t="s">
        <v>1381</v>
      </c>
      <c r="E321" s="1" t="s">
        <v>1361</v>
      </c>
      <c r="F321" s="4" t="s">
        <v>17</v>
      </c>
      <c r="G321" s="1" t="s">
        <v>18</v>
      </c>
      <c r="H321" s="1" t="s">
        <v>19</v>
      </c>
      <c r="I321" s="1" t="s">
        <v>20</v>
      </c>
      <c r="J321" s="1" t="s">
        <v>1382</v>
      </c>
      <c r="K321" s="1" t="s">
        <v>22</v>
      </c>
      <c r="L321" s="1" t="str">
        <f>HYPERLINK("https://files.afu.se/Downloads/Transcripts/Society%20for%20Scientific%20Exploration%20(SSE)/2010 05 17 - Society for Scientific Exploration - SSE Talks - Solar Neutrino Anomalies - Peter Sturrock - 1 3_XunFemDq_yA - transcript (automated).pdf","Transcript Link")</f>
        <v>Transcript Link</v>
      </c>
      <c r="M321" s="2" t="str">
        <f>HYPERLINK("https://files.afu.se/Downloads/Transcripts/Society%20for%20Scientific%20Exploration%20(SSE)/2010 05 17 - Society for Scientific Exploration - SSE Talks - Solar Neutrino Anomalies - Peter Sturrock - 1 3_XunFemDq_yA - transcript (automated).pdf","Transcript Link")</f>
        <v>Transcript Link</v>
      </c>
    </row>
    <row r="322" ht="240" spans="1:13">
      <c r="A322" s="1" t="s">
        <v>1338</v>
      </c>
      <c r="B322" s="1" t="s">
        <v>13</v>
      </c>
      <c r="C322" s="4" t="s">
        <v>1383</v>
      </c>
      <c r="D322" s="1" t="s">
        <v>1384</v>
      </c>
      <c r="E322" s="1" t="s">
        <v>1385</v>
      </c>
      <c r="F322" s="4" t="s">
        <v>17</v>
      </c>
      <c r="G322" s="1" t="s">
        <v>18</v>
      </c>
      <c r="H322" s="1" t="s">
        <v>19</v>
      </c>
      <c r="I322" s="1" t="s">
        <v>20</v>
      </c>
      <c r="J322" s="1" t="s">
        <v>1386</v>
      </c>
      <c r="K322" s="1" t="s">
        <v>22</v>
      </c>
      <c r="L322" s="1" t="str">
        <f>HYPERLINK("https://files.afu.se/Downloads/Transcripts/Society%20for%20Scientific%20Exploration%20(SSE)/2010 05 17 - Society for Scientific Exploration - SSE Talks - Qigong, Infrasound, and Oncology - Garret Yount - 2 4_J-JRJ_mQgmw - transcript (automated).pdf","Transcript Link")</f>
        <v>Transcript Link</v>
      </c>
      <c r="M322" s="2" t="str">
        <f>HYPERLINK("https://files.afu.se/Downloads/Transcripts/Society%20for%20Scientific%20Exploration%20(SSE)/2010 05 17 - Society for Scientific Exploration - SSE Talks - Qigong, Infrasound, and Oncology - Garret Yount - 2 4_J-JRJ_mQgmw - transcript (automated).pdf","Transcript Link")</f>
        <v>Transcript Link</v>
      </c>
    </row>
    <row r="323" ht="195" spans="1:13">
      <c r="A323" s="1" t="s">
        <v>1338</v>
      </c>
      <c r="B323" s="1" t="s">
        <v>13</v>
      </c>
      <c r="C323" s="4" t="s">
        <v>1387</v>
      </c>
      <c r="D323" s="1" t="s">
        <v>1388</v>
      </c>
      <c r="E323" s="1" t="s">
        <v>1389</v>
      </c>
      <c r="F323" s="4" t="s">
        <v>17</v>
      </c>
      <c r="G323" s="1" t="s">
        <v>18</v>
      </c>
      <c r="H323" s="1" t="s">
        <v>19</v>
      </c>
      <c r="I323" s="1" t="s">
        <v>20</v>
      </c>
      <c r="J323" s="1" t="s">
        <v>1390</v>
      </c>
      <c r="K323" s="1" t="s">
        <v>22</v>
      </c>
      <c r="L323" s="1" t="str">
        <f>HYPERLINK("https://files.afu.se/Downloads/Transcripts/Society%20for%20Scientific%20Exploration%20(SSE)/2010 05 17 - Society for Scientific Exploration - SSE Talks - Lucid Dreaming and Parapsychology - Robert Waggoner - 2 3_4yBLCKArxBQ - transcript (automated).pdf","Transcript Link")</f>
        <v>Transcript Link</v>
      </c>
      <c r="M323" s="2" t="str">
        <f>HYPERLINK("https://files.afu.se/Downloads/Transcripts/Society%20for%20Scientific%20Exploration%20(SSE)/2010 05 17 - Society for Scientific Exploration - SSE Talks - Lucid Dreaming and Parapsychology - Robert Waggoner - 2 3_4yBLCKArxBQ - transcript (automated).pdf","Transcript Link")</f>
        <v>Transcript Link</v>
      </c>
    </row>
    <row r="324" ht="225" spans="1:13">
      <c r="A324" s="1" t="s">
        <v>1338</v>
      </c>
      <c r="B324" s="1" t="s">
        <v>13</v>
      </c>
      <c r="C324" s="4" t="s">
        <v>1391</v>
      </c>
      <c r="D324" s="1" t="s">
        <v>1392</v>
      </c>
      <c r="E324" s="1" t="s">
        <v>1393</v>
      </c>
      <c r="F324" s="4" t="s">
        <v>17</v>
      </c>
      <c r="G324" s="1" t="s">
        <v>18</v>
      </c>
      <c r="H324" s="1" t="s">
        <v>19</v>
      </c>
      <c r="I324" s="1" t="s">
        <v>20</v>
      </c>
      <c r="J324" s="1" t="s">
        <v>1394</v>
      </c>
      <c r="K324" s="1" t="s">
        <v>22</v>
      </c>
      <c r="L324" s="1" t="str">
        <f>HYPERLINK("https://files.afu.se/Downloads/Transcripts/Society%20for%20Scientific%20Exploration%20(SSE)/2010 05 17 - Society for Scientific Exploration - SSE Talks - Intuition and Business - Dominique Surel - 2 3_ZH8LittNmHw - transcript (automated).pdf","Transcript Link")</f>
        <v>Transcript Link</v>
      </c>
      <c r="M324" s="2" t="str">
        <f>HYPERLINK("https://files.afu.se/Downloads/Transcripts/Society%20for%20Scientific%20Exploration%20(SSE)/2010 05 17 - Society for Scientific Exploration - SSE Talks - Intuition and Business - Dominique Surel - 2 3_ZH8LittNmHw - transcript (automated).pdf","Transcript Link")</f>
        <v>Transcript Link</v>
      </c>
    </row>
    <row r="325" ht="225" spans="1:13">
      <c r="A325" s="1" t="s">
        <v>1338</v>
      </c>
      <c r="B325" s="1" t="s">
        <v>13</v>
      </c>
      <c r="C325" s="4" t="s">
        <v>1395</v>
      </c>
      <c r="D325" s="1" t="s">
        <v>1396</v>
      </c>
      <c r="E325" s="1" t="s">
        <v>1393</v>
      </c>
      <c r="F325" s="4" t="s">
        <v>17</v>
      </c>
      <c r="G325" s="1" t="s">
        <v>18</v>
      </c>
      <c r="H325" s="1" t="s">
        <v>19</v>
      </c>
      <c r="I325" s="1" t="s">
        <v>20</v>
      </c>
      <c r="J325" s="1" t="s">
        <v>1397</v>
      </c>
      <c r="K325" s="1" t="s">
        <v>22</v>
      </c>
      <c r="L325" s="1" t="str">
        <f>HYPERLINK("https://files.afu.se/Downloads/Transcripts/Society%20for%20Scientific%20Exploration%20(SSE)/2010 05 17 - Society for Scientific Exploration - SSE Talks - Intuition and Business - Dominique Surel - 3 3_Nw9o_wFkRQw - transcript (automated).pdf","Transcript Link")</f>
        <v>Transcript Link</v>
      </c>
      <c r="M325" s="2" t="str">
        <f>HYPERLINK("https://files.afu.se/Downloads/Transcripts/Society%20for%20Scientific%20Exploration%20(SSE)/2010 05 17 - Society for Scientific Exploration - SSE Talks - Intuition and Business - Dominique Surel - 3 3_Nw9o_wFkRQw - transcript (automated).pdf","Transcript Link")</f>
        <v>Transcript Link</v>
      </c>
    </row>
    <row r="326" ht="195" spans="1:13">
      <c r="A326" s="1" t="s">
        <v>1338</v>
      </c>
      <c r="B326" s="1" t="s">
        <v>13</v>
      </c>
      <c r="C326" s="4" t="s">
        <v>1398</v>
      </c>
      <c r="D326" s="1" t="s">
        <v>1399</v>
      </c>
      <c r="E326" s="1" t="s">
        <v>1400</v>
      </c>
      <c r="F326" s="4" t="s">
        <v>17</v>
      </c>
      <c r="G326" s="1" t="s">
        <v>18</v>
      </c>
      <c r="H326" s="1" t="s">
        <v>19</v>
      </c>
      <c r="I326" s="1" t="s">
        <v>20</v>
      </c>
      <c r="J326" s="1" t="s">
        <v>1401</v>
      </c>
      <c r="K326" s="1" t="s">
        <v>22</v>
      </c>
      <c r="L326" s="1" t="str">
        <f>HYPERLINK("https://files.afu.se/Downloads/Transcripts/Society%20for%20Scientific%20Exploration%20(SSE)/2010 05 17 - Society for Scientific Exploration - SSE Talks - Solar Neutrino Anomalies - Peter Sturrock - 3 3_lHj3V5ICi5g - transcript (automated).pdf","Transcript Link")</f>
        <v>Transcript Link</v>
      </c>
      <c r="M326" s="2" t="str">
        <f>HYPERLINK("https://files.afu.se/Downloads/Transcripts/Society%20for%20Scientific%20Exploration%20(SSE)/2010 05 17 - Society for Scientific Exploration - SSE Talks - Solar Neutrino Anomalies - Peter Sturrock - 3 3_lHj3V5ICi5g - transcript (automated).pdf","Transcript Link")</f>
        <v>Transcript Link</v>
      </c>
    </row>
    <row r="327" ht="225" spans="1:13">
      <c r="A327" s="1" t="s">
        <v>1338</v>
      </c>
      <c r="B327" s="1" t="s">
        <v>13</v>
      </c>
      <c r="C327" s="4" t="s">
        <v>1402</v>
      </c>
      <c r="D327" s="1" t="s">
        <v>1403</v>
      </c>
      <c r="E327" s="1" t="s">
        <v>1404</v>
      </c>
      <c r="F327" s="4" t="s">
        <v>17</v>
      </c>
      <c r="G327" s="1" t="s">
        <v>18</v>
      </c>
      <c r="H327" s="1" t="s">
        <v>19</v>
      </c>
      <c r="I327" s="1" t="s">
        <v>20</v>
      </c>
      <c r="J327" s="1" t="s">
        <v>1405</v>
      </c>
      <c r="K327" s="1" t="s">
        <v>22</v>
      </c>
      <c r="L327" s="1" t="str">
        <f>HYPERLINK("https://files.afu.se/Downloads/Transcripts/Society%20for%20Scientific%20Exploration%20(SSE)/2010 05 17 - Society for Scientific Exploration - SSE Talks - Intention and Gamma Rays - Gary Schwartz - 3 3_HLC3bRc1Rw4 - transcript (automated).pdf","Transcript Link")</f>
        <v>Transcript Link</v>
      </c>
      <c r="M327" s="2" t="str">
        <f>HYPERLINK("https://files.afu.se/Downloads/Transcripts/Society%20for%20Scientific%20Exploration%20(SSE)/2010 05 17 - Society for Scientific Exploration - SSE Talks - Intention and Gamma Rays - Gary Schwartz - 3 3_HLC3bRc1Rw4 - transcript (automated).pdf","Transcript Link")</f>
        <v>Transcript Link</v>
      </c>
    </row>
    <row r="328" ht="225" spans="1:13">
      <c r="A328" s="1" t="s">
        <v>1338</v>
      </c>
      <c r="B328" s="1" t="s">
        <v>13</v>
      </c>
      <c r="C328" s="4" t="s">
        <v>1406</v>
      </c>
      <c r="D328" s="1" t="s">
        <v>1407</v>
      </c>
      <c r="E328" s="1" t="s">
        <v>1404</v>
      </c>
      <c r="F328" s="4" t="s">
        <v>17</v>
      </c>
      <c r="G328" s="1" t="s">
        <v>18</v>
      </c>
      <c r="H328" s="1" t="s">
        <v>19</v>
      </c>
      <c r="I328" s="1" t="s">
        <v>20</v>
      </c>
      <c r="J328" s="1" t="s">
        <v>1408</v>
      </c>
      <c r="K328" s="1" t="s">
        <v>22</v>
      </c>
      <c r="L328" s="1" t="str">
        <f>HYPERLINK("https://files.afu.se/Downloads/Transcripts/Society%20for%20Scientific%20Exploration%20(SSE)/2010 05 17 - Society for Scientific Exploration - SSE Talks - Intention and Gamma Rays - Gary Schwartz - 1 3_P8rlHSNAvkE - transcript (automated).pdf","Transcript Link")</f>
        <v>Transcript Link</v>
      </c>
      <c r="M328" s="2" t="str">
        <f>HYPERLINK("https://files.afu.se/Downloads/Transcripts/Society%20for%20Scientific%20Exploration%20(SSE)/2010 05 17 - Society for Scientific Exploration - SSE Talks - Intention and Gamma Rays - Gary Schwartz - 1 3_P8rlHSNAvkE - transcript (automated).pdf","Transcript Link")</f>
        <v>Transcript Link</v>
      </c>
    </row>
    <row r="329" ht="225" spans="1:13">
      <c r="A329" s="1" t="s">
        <v>1338</v>
      </c>
      <c r="B329" s="1" t="s">
        <v>13</v>
      </c>
      <c r="C329" s="4" t="s">
        <v>1409</v>
      </c>
      <c r="D329" s="1" t="s">
        <v>1410</v>
      </c>
      <c r="E329" s="1" t="s">
        <v>1404</v>
      </c>
      <c r="F329" s="4" t="s">
        <v>17</v>
      </c>
      <c r="G329" s="1" t="s">
        <v>18</v>
      </c>
      <c r="H329" s="1" t="s">
        <v>19</v>
      </c>
      <c r="I329" s="1" t="s">
        <v>20</v>
      </c>
      <c r="J329" s="1" t="s">
        <v>1411</v>
      </c>
      <c r="K329" s="1" t="s">
        <v>22</v>
      </c>
      <c r="L329" s="1" t="str">
        <f>HYPERLINK("https://files.afu.se/Downloads/Transcripts/Society%20for%20Scientific%20Exploration%20(SSE)/2010 05 17 - Society for Scientific Exploration - SSE Talks - Intention and Gamma Rays - Gary Schwartz - 2 3_v3IbGNixI28 - transcript (automated).pdf","Transcript Link")</f>
        <v>Transcript Link</v>
      </c>
      <c r="M329" s="2" t="str">
        <f>HYPERLINK("https://files.afu.se/Downloads/Transcripts/Society%20for%20Scientific%20Exploration%20(SSE)/2010 05 17 - Society for Scientific Exploration - SSE Talks - Intention and Gamma Rays - Gary Schwartz - 2 3_v3IbGNixI28 - transcript (automated).pdf","Transcript Link")</f>
        <v>Transcript Link</v>
      </c>
    </row>
    <row r="330" ht="240" spans="1:13">
      <c r="A330" s="1" t="s">
        <v>1338</v>
      </c>
      <c r="B330" s="1" t="s">
        <v>13</v>
      </c>
      <c r="C330" s="4" t="s">
        <v>1412</v>
      </c>
      <c r="D330" s="1" t="s">
        <v>1413</v>
      </c>
      <c r="E330" s="1" t="s">
        <v>1414</v>
      </c>
      <c r="F330" s="4" t="s">
        <v>17</v>
      </c>
      <c r="G330" s="1" t="s">
        <v>18</v>
      </c>
      <c r="H330" s="1" t="s">
        <v>19</v>
      </c>
      <c r="I330" s="1" t="s">
        <v>20</v>
      </c>
      <c r="J330" s="1" t="s">
        <v>1415</v>
      </c>
      <c r="K330" s="1" t="s">
        <v>22</v>
      </c>
      <c r="L330" s="1" t="str">
        <f>HYPERLINK("https://files.afu.se/Downloads/Transcripts/Society%20for%20Scientific%20Exploration%20(SSE)/2010 05 17 - Society for Scientific Exploration - SSE Talks - ESP and Music Improv - Ed Sarath - 3 3_1aF0Msj3pDc - transcript (automated).pdf","Transcript Link")</f>
        <v>Transcript Link</v>
      </c>
      <c r="M330" s="2" t="str">
        <f>HYPERLINK("https://files.afu.se/Downloads/Transcripts/Society%20for%20Scientific%20Exploration%20(SSE)/2010 05 17 - Society for Scientific Exploration - SSE Talks - ESP and Music Improv - Ed Sarath - 3 3_1aF0Msj3pDc - transcript (automated).pdf","Transcript Link")</f>
        <v>Transcript Link</v>
      </c>
    </row>
    <row r="331" ht="240" spans="1:13">
      <c r="A331" s="1" t="s">
        <v>1338</v>
      </c>
      <c r="B331" s="1" t="s">
        <v>13</v>
      </c>
      <c r="C331" s="4" t="s">
        <v>1416</v>
      </c>
      <c r="D331" s="1" t="s">
        <v>1417</v>
      </c>
      <c r="E331" s="1" t="s">
        <v>1418</v>
      </c>
      <c r="F331" s="4" t="s">
        <v>17</v>
      </c>
      <c r="G331" s="1" t="s">
        <v>18</v>
      </c>
      <c r="H331" s="1" t="s">
        <v>19</v>
      </c>
      <c r="I331" s="1" t="s">
        <v>20</v>
      </c>
      <c r="J331" s="1" t="s">
        <v>1419</v>
      </c>
      <c r="K331" s="1" t="s">
        <v>22</v>
      </c>
      <c r="L331" s="1" t="str">
        <f>HYPERLINK("https://files.afu.se/Downloads/Transcripts/Society%20for%20Scientific%20Exploration%20(SSE)/2010 05 17 - Society for Scientific Exploration - SSE Talks - ESP and Music Improv - Ed Sarath - 2 3_NrVJI1tMKXI - transcript (automated).pdf","Transcript Link")</f>
        <v>Transcript Link</v>
      </c>
      <c r="M331" s="2" t="str">
        <f>HYPERLINK("https://files.afu.se/Downloads/Transcripts/Society%20for%20Scientific%20Exploration%20(SSE)/2010 05 17 - Society for Scientific Exploration - SSE Talks - ESP and Music Improv - Ed Sarath - 2 3_NrVJI1tMKXI - transcript (automated).pdf","Transcript Link")</f>
        <v>Transcript Link</v>
      </c>
    </row>
    <row r="332" ht="225" spans="1:13">
      <c r="A332" s="1" t="s">
        <v>1338</v>
      </c>
      <c r="B332" s="1" t="s">
        <v>13</v>
      </c>
      <c r="C332" s="4" t="s">
        <v>1420</v>
      </c>
      <c r="D332" s="1" t="s">
        <v>1421</v>
      </c>
      <c r="E332" s="1" t="s">
        <v>1422</v>
      </c>
      <c r="F332" s="4" t="s">
        <v>17</v>
      </c>
      <c r="G332" s="1" t="s">
        <v>18</v>
      </c>
      <c r="H332" s="1" t="s">
        <v>19</v>
      </c>
      <c r="I332" s="1" t="s">
        <v>20</v>
      </c>
      <c r="J332" s="1" t="s">
        <v>1423</v>
      </c>
      <c r="K332" s="1" t="s">
        <v>22</v>
      </c>
      <c r="L332" s="1" t="str">
        <f>HYPERLINK("https://files.afu.se/Downloads/Transcripts/Society%20for%20Scientific%20Exploration%20(SSE)/2010 05 17 - Society for Scientific Exploration - SSE Talks - Homeopathy, Water, and QED - Glen Rein - 3 3_yysw7XztabE - transcript (automated).pdf","Transcript Link")</f>
        <v>Transcript Link</v>
      </c>
      <c r="M332" s="2" t="str">
        <f>HYPERLINK("https://files.afu.se/Downloads/Transcripts/Society%20for%20Scientific%20Exploration%20(SSE)/2010 05 17 - Society for Scientific Exploration - SSE Talks - Homeopathy, Water, and QED - Glen Rein - 3 3_yysw7XztabE - transcript (automated).pdf","Transcript Link")</f>
        <v>Transcript Link</v>
      </c>
    </row>
    <row r="333" ht="240" spans="1:13">
      <c r="A333" s="1" t="s">
        <v>1338</v>
      </c>
      <c r="B333" s="1" t="s">
        <v>13</v>
      </c>
      <c r="C333" s="4" t="s">
        <v>1424</v>
      </c>
      <c r="D333" s="1" t="s">
        <v>1425</v>
      </c>
      <c r="E333" s="1" t="s">
        <v>1414</v>
      </c>
      <c r="F333" s="4" t="s">
        <v>17</v>
      </c>
      <c r="G333" s="1" t="s">
        <v>18</v>
      </c>
      <c r="H333" s="1" t="s">
        <v>19</v>
      </c>
      <c r="I333" s="1" t="s">
        <v>20</v>
      </c>
      <c r="J333" s="1" t="s">
        <v>1426</v>
      </c>
      <c r="K333" s="1" t="s">
        <v>22</v>
      </c>
      <c r="L333" s="1" t="str">
        <f>HYPERLINK("https://files.afu.se/Downloads/Transcripts/Society%20for%20Scientific%20Exploration%20(SSE)/2010 05 17 - Society for Scientific Exploration - SSE Talks - ESP and Music Improv - Ed Sarath - 1 3_8vGlgpALwtI - transcript (automated).pdf","Transcript Link")</f>
        <v>Transcript Link</v>
      </c>
      <c r="M333" s="2" t="str">
        <f>HYPERLINK("https://files.afu.se/Downloads/Transcripts/Society%20for%20Scientific%20Exploration%20(SSE)/2010 05 17 - Society for Scientific Exploration - SSE Talks - ESP and Music Improv - Ed Sarath - 1 3_8vGlgpALwtI - transcript (automated).pdf","Transcript Link")</f>
        <v>Transcript Link</v>
      </c>
    </row>
    <row r="334" ht="225" spans="1:13">
      <c r="A334" s="1" t="s">
        <v>1338</v>
      </c>
      <c r="B334" s="1" t="s">
        <v>13</v>
      </c>
      <c r="C334" s="4" t="s">
        <v>1427</v>
      </c>
      <c r="D334" s="1" t="s">
        <v>1428</v>
      </c>
      <c r="E334" s="1" t="s">
        <v>1422</v>
      </c>
      <c r="F334" s="4" t="s">
        <v>17</v>
      </c>
      <c r="G334" s="1" t="s">
        <v>18</v>
      </c>
      <c r="H334" s="1" t="s">
        <v>19</v>
      </c>
      <c r="I334" s="1" t="s">
        <v>20</v>
      </c>
      <c r="J334" s="1" t="s">
        <v>1429</v>
      </c>
      <c r="K334" s="1" t="s">
        <v>22</v>
      </c>
      <c r="L334" s="1" t="str">
        <f>HYPERLINK("https://files.afu.se/Downloads/Transcripts/Society%20for%20Scientific%20Exploration%20(SSE)/2010 05 17 - Society for Scientific Exploration - SSE Talks - Homeopathy, Water, and QED - Glen Rein - 2 3_NC2d6a1qFOA - transcript (automated).pdf","Transcript Link")</f>
        <v>Transcript Link</v>
      </c>
      <c r="M334" s="2" t="str">
        <f>HYPERLINK("https://files.afu.se/Downloads/Transcripts/Society%20for%20Scientific%20Exploration%20(SSE)/2010 05 17 - Society for Scientific Exploration - SSE Talks - Homeopathy, Water, and QED - Glen Rein - 2 3_NC2d6a1qFOA - transcript (automated).pdf","Transcript Link")</f>
        <v>Transcript Link</v>
      </c>
    </row>
    <row r="335" ht="225" spans="1:13">
      <c r="A335" s="1" t="s">
        <v>1338</v>
      </c>
      <c r="B335" s="1" t="s">
        <v>13</v>
      </c>
      <c r="C335" s="4" t="s">
        <v>1430</v>
      </c>
      <c r="D335" s="1" t="s">
        <v>1431</v>
      </c>
      <c r="E335" s="1" t="s">
        <v>1422</v>
      </c>
      <c r="F335" s="4" t="s">
        <v>17</v>
      </c>
      <c r="G335" s="1" t="s">
        <v>18</v>
      </c>
      <c r="H335" s="1" t="s">
        <v>19</v>
      </c>
      <c r="I335" s="1" t="s">
        <v>20</v>
      </c>
      <c r="J335" s="1" t="s">
        <v>1432</v>
      </c>
      <c r="K335" s="1" t="s">
        <v>22</v>
      </c>
      <c r="L335" s="1" t="str">
        <f>HYPERLINK("https://files.afu.se/Downloads/Transcripts/Society%20for%20Scientific%20Exploration%20(SSE)/2010 05 17 - Society for Scientific Exploration - SSE Talks - Homeopathy, Water, and QED - Glen Rein - 1 3_6QNlwB2Frss - transcript (automated).pdf","Transcript Link")</f>
        <v>Transcript Link</v>
      </c>
      <c r="M335" s="2" t="str">
        <f>HYPERLINK("https://files.afu.se/Downloads/Transcripts/Society%20for%20Scientific%20Exploration%20(SSE)/2010 05 17 - Society for Scientific Exploration - SSE Talks - Homeopathy, Water, and QED - Glen Rein - 1 3_6QNlwB2Frss - transcript (automated).pdf","Transcript Link")</f>
        <v>Transcript Link</v>
      </c>
    </row>
    <row r="336" ht="225" spans="1:13">
      <c r="A336" s="1" t="s">
        <v>1338</v>
      </c>
      <c r="B336" s="1" t="s">
        <v>13</v>
      </c>
      <c r="C336" s="4" t="s">
        <v>1433</v>
      </c>
      <c r="D336" s="1" t="s">
        <v>1434</v>
      </c>
      <c r="E336" s="1" t="s">
        <v>1435</v>
      </c>
      <c r="F336" s="4" t="s">
        <v>17</v>
      </c>
      <c r="G336" s="1" t="s">
        <v>18</v>
      </c>
      <c r="H336" s="1" t="s">
        <v>19</v>
      </c>
      <c r="I336" s="1" t="s">
        <v>20</v>
      </c>
      <c r="J336" s="1" t="s">
        <v>1436</v>
      </c>
      <c r="K336" s="1" t="s">
        <v>22</v>
      </c>
      <c r="L336" s="1" t="str">
        <f>HYPERLINK("https://files.afu.se/Downloads/Transcripts/Society%20for%20Scientific%20Exploration%20(SSE)/2010 05 17 - Society for Scientific Exploration - SSE Talks - Patenting the Unconventional - Stephen Parker - 3 3_qKHgQ1QpXLI - transcript (automated).pdf","Transcript Link")</f>
        <v>Transcript Link</v>
      </c>
      <c r="M336" s="2" t="str">
        <f>HYPERLINK("https://files.afu.se/Downloads/Transcripts/Society%20for%20Scientific%20Exploration%20(SSE)/2010 05 17 - Society for Scientific Exploration - SSE Talks - Patenting the Unconventional - Stephen Parker - 3 3_qKHgQ1QpXLI - transcript (automated).pdf","Transcript Link")</f>
        <v>Transcript Link</v>
      </c>
    </row>
    <row r="337" ht="225" spans="1:13">
      <c r="A337" s="1" t="s">
        <v>1338</v>
      </c>
      <c r="B337" s="1" t="s">
        <v>13</v>
      </c>
      <c r="C337" s="4" t="s">
        <v>1437</v>
      </c>
      <c r="D337" s="1" t="s">
        <v>1438</v>
      </c>
      <c r="E337" s="1" t="s">
        <v>1435</v>
      </c>
      <c r="F337" s="4" t="s">
        <v>17</v>
      </c>
      <c r="G337" s="1" t="s">
        <v>18</v>
      </c>
      <c r="H337" s="1" t="s">
        <v>19</v>
      </c>
      <c r="I337" s="1" t="s">
        <v>20</v>
      </c>
      <c r="J337" s="1" t="s">
        <v>1439</v>
      </c>
      <c r="K337" s="1" t="s">
        <v>22</v>
      </c>
      <c r="L337" s="1" t="str">
        <f>HYPERLINK("https://files.afu.se/Downloads/Transcripts/Society%20for%20Scientific%20Exploration%20(SSE)/2010 05 17 - Society for Scientific Exploration - SSE Talks - Patenting the Unconventional - Stephen Parker - 2 3_0mFzecS8RFw - transcript (automated).pdf","Transcript Link")</f>
        <v>Transcript Link</v>
      </c>
      <c r="M337" s="2" t="str">
        <f>HYPERLINK("https://files.afu.se/Downloads/Transcripts/Society%20for%20Scientific%20Exploration%20(SSE)/2010 05 17 - Society for Scientific Exploration - SSE Talks - Patenting the Unconventional - Stephen Parker - 2 3_0mFzecS8RFw - transcript (automated).pdf","Transcript Link")</f>
        <v>Transcript Link</v>
      </c>
    </row>
    <row r="338" ht="210" spans="1:13">
      <c r="A338" s="1" t="s">
        <v>1338</v>
      </c>
      <c r="B338" s="1" t="s">
        <v>13</v>
      </c>
      <c r="C338" s="4" t="s">
        <v>1440</v>
      </c>
      <c r="D338" s="1" t="s">
        <v>1441</v>
      </c>
      <c r="E338" s="1" t="s">
        <v>1442</v>
      </c>
      <c r="F338" s="4" t="s">
        <v>17</v>
      </c>
      <c r="G338" s="1" t="s">
        <v>18</v>
      </c>
      <c r="H338" s="1" t="s">
        <v>19</v>
      </c>
      <c r="I338" s="1" t="s">
        <v>20</v>
      </c>
      <c r="J338" s="1" t="s">
        <v>1443</v>
      </c>
      <c r="K338" s="1" t="s">
        <v>22</v>
      </c>
      <c r="L338" s="1" t="str">
        <f>HYPERLINK("https://files.afu.se/Downloads/Transcripts/Society%20for%20Scientific%20Exploration%20(SSE)/2010 05 17 - Society for Scientific Exploration - SSE Talks - Energy from the Vacuum - Garret Moddel - 2 3_aU_ZHMba5-Q - transcript (automated).pdf","Transcript Link")</f>
        <v>Transcript Link</v>
      </c>
      <c r="M338" s="2" t="str">
        <f>HYPERLINK("https://files.afu.se/Downloads/Transcripts/Society%20for%20Scientific%20Exploration%20(SSE)/2010 05 17 - Society for Scientific Exploration - SSE Talks - Energy from the Vacuum - Garret Moddel - 2 3_aU_ZHMba5-Q - transcript (automated).pdf","Transcript Link")</f>
        <v>Transcript Link</v>
      </c>
    </row>
    <row r="339" ht="225" spans="1:13">
      <c r="A339" s="1" t="s">
        <v>1338</v>
      </c>
      <c r="B339" s="1" t="s">
        <v>13</v>
      </c>
      <c r="C339" s="4" t="s">
        <v>1444</v>
      </c>
      <c r="D339" s="1" t="s">
        <v>1445</v>
      </c>
      <c r="E339" s="1" t="s">
        <v>1435</v>
      </c>
      <c r="F339" s="4" t="s">
        <v>17</v>
      </c>
      <c r="G339" s="1" t="s">
        <v>18</v>
      </c>
      <c r="H339" s="1" t="s">
        <v>19</v>
      </c>
      <c r="I339" s="1" t="s">
        <v>20</v>
      </c>
      <c r="J339" s="1" t="s">
        <v>1446</v>
      </c>
      <c r="K339" s="1" t="s">
        <v>22</v>
      </c>
      <c r="L339" s="1" t="str">
        <f>HYPERLINK("https://files.afu.se/Downloads/Transcripts/Society%20for%20Scientific%20Exploration%20(SSE)/2010 05 17 - Society for Scientific Exploration - SSE Talks - Patenting the Unconventional - Stephen Parker - 1 3_7wFuh5I5S10 - transcript (automated).pdf","Transcript Link")</f>
        <v>Transcript Link</v>
      </c>
      <c r="M339" s="2" t="str">
        <f>HYPERLINK("https://files.afu.se/Downloads/Transcripts/Society%20for%20Scientific%20Exploration%20(SSE)/2010 05 17 - Society for Scientific Exploration - SSE Talks - Patenting the Unconventional - Stephen Parker - 1 3_7wFuh5I5S10 - transcript (automated).pdf","Transcript Link")</f>
        <v>Transcript Link</v>
      </c>
    </row>
    <row r="340" ht="210" spans="1:13">
      <c r="A340" s="1" t="s">
        <v>1338</v>
      </c>
      <c r="B340" s="1" t="s">
        <v>13</v>
      </c>
      <c r="C340" s="4" t="s">
        <v>1447</v>
      </c>
      <c r="D340" s="1" t="s">
        <v>1448</v>
      </c>
      <c r="E340" s="1" t="s">
        <v>1442</v>
      </c>
      <c r="F340" s="4" t="s">
        <v>17</v>
      </c>
      <c r="G340" s="1" t="s">
        <v>18</v>
      </c>
      <c r="H340" s="1" t="s">
        <v>19</v>
      </c>
      <c r="I340" s="1" t="s">
        <v>20</v>
      </c>
      <c r="J340" s="1" t="s">
        <v>1449</v>
      </c>
      <c r="K340" s="1" t="s">
        <v>22</v>
      </c>
      <c r="L340" s="1" t="str">
        <f>HYPERLINK("https://files.afu.se/Downloads/Transcripts/Society%20for%20Scientific%20Exploration%20(SSE)/2010 05 17 - Society for Scientific Exploration - SSE Talks - Energy from the Vacuum - Garret Moddel - 1 3_l7CX89cTvFw - transcript (automated).pdf","Transcript Link")</f>
        <v>Transcript Link</v>
      </c>
      <c r="M340" s="2" t="str">
        <f>HYPERLINK("https://files.afu.se/Downloads/Transcripts/Society%20for%20Scientific%20Exploration%20(SSE)/2010 05 17 - Society for Scientific Exploration - SSE Talks - Energy from the Vacuum - Garret Moddel - 1 3_l7CX89cTvFw - transcript (automated).pdf","Transcript Link")</f>
        <v>Transcript Link</v>
      </c>
    </row>
    <row r="341" ht="210" spans="1:13">
      <c r="A341" s="1" t="s">
        <v>1338</v>
      </c>
      <c r="B341" s="1" t="s">
        <v>13</v>
      </c>
      <c r="C341" s="4" t="s">
        <v>1450</v>
      </c>
      <c r="D341" s="1" t="s">
        <v>1451</v>
      </c>
      <c r="E341" s="1" t="s">
        <v>1442</v>
      </c>
      <c r="F341" s="4" t="s">
        <v>17</v>
      </c>
      <c r="G341" s="1" t="s">
        <v>18</v>
      </c>
      <c r="H341" s="1" t="s">
        <v>19</v>
      </c>
      <c r="I341" s="1" t="s">
        <v>20</v>
      </c>
      <c r="J341" s="1" t="s">
        <v>1452</v>
      </c>
      <c r="K341" s="1" t="s">
        <v>22</v>
      </c>
      <c r="L341" s="1" t="str">
        <f>HYPERLINK("https://files.afu.se/Downloads/Transcripts/Society%20for%20Scientific%20Exploration%20(SSE)/2010 05 17 - Society for Scientific Exploration - SSE Talks - Energy from the Vacuum - Garret Moddel - 3 3_Fz8BOlj6clA - transcript (automated).pdf","Transcript Link")</f>
        <v>Transcript Link</v>
      </c>
      <c r="M341" s="2" t="str">
        <f>HYPERLINK("https://files.afu.se/Downloads/Transcripts/Society%20for%20Scientific%20Exploration%20(SSE)/2010 05 17 - Society for Scientific Exploration - SSE Talks - Energy from the Vacuum - Garret Moddel - 3 3_Fz8BOlj6clA - transcript (automated).pdf","Transcript Link")</f>
        <v>Transcript Link</v>
      </c>
    </row>
    <row r="342" ht="165" spans="1:13">
      <c r="A342" s="1" t="s">
        <v>1338</v>
      </c>
      <c r="B342" s="1" t="s">
        <v>13</v>
      </c>
      <c r="C342" s="4" t="s">
        <v>1453</v>
      </c>
      <c r="D342" s="1" t="s">
        <v>1454</v>
      </c>
      <c r="E342" s="1" t="s">
        <v>1455</v>
      </c>
      <c r="F342" s="4" t="s">
        <v>17</v>
      </c>
      <c r="G342" s="1" t="s">
        <v>18</v>
      </c>
      <c r="H342" s="1" t="s">
        <v>19</v>
      </c>
      <c r="I342" s="1" t="s">
        <v>20</v>
      </c>
      <c r="J342" s="1" t="s">
        <v>1456</v>
      </c>
      <c r="K342" s="1" t="s">
        <v>22</v>
      </c>
      <c r="L342" s="1">
        <v>0</v>
      </c>
      <c r="M342" s="2">
        <v>0</v>
      </c>
    </row>
    <row r="343" ht="165" spans="1:13">
      <c r="A343" s="1" t="s">
        <v>1338</v>
      </c>
      <c r="B343" s="1" t="s">
        <v>13</v>
      </c>
      <c r="C343" s="4" t="s">
        <v>1457</v>
      </c>
      <c r="D343" s="1" t="s">
        <v>1458</v>
      </c>
      <c r="E343" s="1" t="s">
        <v>1455</v>
      </c>
      <c r="F343" s="4" t="s">
        <v>17</v>
      </c>
      <c r="G343" s="1" t="s">
        <v>18</v>
      </c>
      <c r="H343" s="1" t="s">
        <v>19</v>
      </c>
      <c r="I343" s="1" t="s">
        <v>20</v>
      </c>
      <c r="J343" s="1" t="s">
        <v>1459</v>
      </c>
      <c r="K343" s="1" t="s">
        <v>22</v>
      </c>
      <c r="L343" s="1">
        <v>0</v>
      </c>
      <c r="M343" s="2">
        <v>0</v>
      </c>
    </row>
    <row r="344" ht="165" spans="1:13">
      <c r="A344" s="1" t="s">
        <v>1338</v>
      </c>
      <c r="B344" s="1" t="s">
        <v>13</v>
      </c>
      <c r="C344" s="4" t="s">
        <v>1460</v>
      </c>
      <c r="D344" s="1" t="s">
        <v>1461</v>
      </c>
      <c r="E344" s="1" t="s">
        <v>1455</v>
      </c>
      <c r="F344" s="4" t="s">
        <v>17</v>
      </c>
      <c r="G344" s="1" t="s">
        <v>18</v>
      </c>
      <c r="H344" s="1" t="s">
        <v>19</v>
      </c>
      <c r="I344" s="1" t="s">
        <v>20</v>
      </c>
      <c r="J344" s="1" t="s">
        <v>1462</v>
      </c>
      <c r="K344" s="1" t="s">
        <v>22</v>
      </c>
      <c r="L344" s="1">
        <v>0</v>
      </c>
      <c r="M344" s="2">
        <v>0</v>
      </c>
    </row>
    <row r="345" ht="210" spans="1:13">
      <c r="A345" s="1" t="s">
        <v>1338</v>
      </c>
      <c r="B345" s="1" t="s">
        <v>13</v>
      </c>
      <c r="C345" s="4" t="s">
        <v>1463</v>
      </c>
      <c r="D345" s="1" t="s">
        <v>1464</v>
      </c>
      <c r="E345" s="1" t="s">
        <v>1465</v>
      </c>
      <c r="F345" s="4" t="s">
        <v>17</v>
      </c>
      <c r="G345" s="1" t="s">
        <v>18</v>
      </c>
      <c r="H345" s="1" t="s">
        <v>19</v>
      </c>
      <c r="I345" s="1" t="s">
        <v>20</v>
      </c>
      <c r="J345" s="1" t="s">
        <v>1466</v>
      </c>
      <c r="K345" s="1" t="s">
        <v>22</v>
      </c>
      <c r="L345" s="1">
        <v>0</v>
      </c>
      <c r="M345" s="2">
        <v>0</v>
      </c>
    </row>
    <row r="346" ht="210" spans="1:13">
      <c r="A346" s="1" t="s">
        <v>1338</v>
      </c>
      <c r="B346" s="1" t="s">
        <v>13</v>
      </c>
      <c r="C346" s="4" t="s">
        <v>1467</v>
      </c>
      <c r="D346" s="1" t="s">
        <v>1468</v>
      </c>
      <c r="E346" s="1" t="s">
        <v>1465</v>
      </c>
      <c r="F346" s="4" t="s">
        <v>17</v>
      </c>
      <c r="G346" s="1" t="s">
        <v>18</v>
      </c>
      <c r="H346" s="1" t="s">
        <v>19</v>
      </c>
      <c r="I346" s="1" t="s">
        <v>20</v>
      </c>
      <c r="J346" s="1" t="s">
        <v>1469</v>
      </c>
      <c r="K346" s="1" t="s">
        <v>22</v>
      </c>
      <c r="L346" s="1">
        <v>0</v>
      </c>
      <c r="M346" s="2">
        <v>0</v>
      </c>
    </row>
    <row r="347" ht="210" spans="1:13">
      <c r="A347" s="1" t="s">
        <v>1338</v>
      </c>
      <c r="B347" s="1" t="s">
        <v>13</v>
      </c>
      <c r="C347" s="4" t="s">
        <v>1470</v>
      </c>
      <c r="D347" s="1" t="s">
        <v>1471</v>
      </c>
      <c r="E347" s="1" t="s">
        <v>1465</v>
      </c>
      <c r="F347" s="4" t="s">
        <v>17</v>
      </c>
      <c r="G347" s="1" t="s">
        <v>18</v>
      </c>
      <c r="H347" s="1" t="s">
        <v>19</v>
      </c>
      <c r="I347" s="1" t="s">
        <v>20</v>
      </c>
      <c r="J347" s="1" t="s">
        <v>1472</v>
      </c>
      <c r="K347" s="1" t="s">
        <v>22</v>
      </c>
      <c r="L347" s="1">
        <v>0</v>
      </c>
      <c r="M347" s="2">
        <v>0</v>
      </c>
    </row>
    <row r="348" ht="210" spans="1:13">
      <c r="A348" s="1" t="s">
        <v>1338</v>
      </c>
      <c r="B348" s="1" t="s">
        <v>13</v>
      </c>
      <c r="C348" s="4" t="s">
        <v>1473</v>
      </c>
      <c r="D348" s="1" t="s">
        <v>1474</v>
      </c>
      <c r="E348" s="1" t="s">
        <v>1465</v>
      </c>
      <c r="F348" s="4" t="s">
        <v>17</v>
      </c>
      <c r="G348" s="1" t="s">
        <v>18</v>
      </c>
      <c r="H348" s="1" t="s">
        <v>19</v>
      </c>
      <c r="I348" s="1" t="s">
        <v>20</v>
      </c>
      <c r="J348" s="1" t="s">
        <v>1475</v>
      </c>
      <c r="K348" s="1" t="s">
        <v>22</v>
      </c>
      <c r="L348" s="1">
        <v>0</v>
      </c>
      <c r="M348" s="2">
        <v>0</v>
      </c>
    </row>
    <row r="349" ht="210" spans="1:13">
      <c r="A349" s="1" t="s">
        <v>1338</v>
      </c>
      <c r="B349" s="1" t="s">
        <v>13</v>
      </c>
      <c r="C349" s="4" t="s">
        <v>1476</v>
      </c>
      <c r="D349" s="1" t="s">
        <v>1477</v>
      </c>
      <c r="E349" s="1" t="s">
        <v>1465</v>
      </c>
      <c r="F349" s="4" t="s">
        <v>17</v>
      </c>
      <c r="G349" s="1" t="s">
        <v>18</v>
      </c>
      <c r="H349" s="1" t="s">
        <v>19</v>
      </c>
      <c r="I349" s="1" t="s">
        <v>20</v>
      </c>
      <c r="J349" s="1" t="s">
        <v>1478</v>
      </c>
      <c r="K349" s="1" t="s">
        <v>22</v>
      </c>
      <c r="L349" s="1">
        <v>0</v>
      </c>
      <c r="M349" s="2">
        <v>0</v>
      </c>
    </row>
    <row r="350" ht="225" spans="1:13">
      <c r="A350" s="1" t="s">
        <v>1338</v>
      </c>
      <c r="B350" s="1" t="s">
        <v>13</v>
      </c>
      <c r="C350" s="4" t="s">
        <v>1479</v>
      </c>
      <c r="D350" s="1" t="s">
        <v>1480</v>
      </c>
      <c r="E350" s="1" t="s">
        <v>1481</v>
      </c>
      <c r="F350" s="4" t="s">
        <v>17</v>
      </c>
      <c r="G350" s="1" t="s">
        <v>18</v>
      </c>
      <c r="H350" s="1" t="s">
        <v>19</v>
      </c>
      <c r="I350" s="1" t="s">
        <v>20</v>
      </c>
      <c r="J350" s="1" t="s">
        <v>1482</v>
      </c>
      <c r="K350" s="1" t="s">
        <v>22</v>
      </c>
      <c r="L350" s="1" t="str">
        <f>HYPERLINK("https://files.afu.se/Downloads/Transcripts/Society%20for%20Scientific%20Exploration%20(SSE)/2010 05 17 - Society for Scientific Exploration - SSE Talks - Science and Postmortem Survival - Bruce Greyson - 5 5_kTgVx57asIw - transcript (automated).pdf","Transcript Link")</f>
        <v>Transcript Link</v>
      </c>
      <c r="M350" s="2" t="str">
        <f>HYPERLINK("https://files.afu.se/Downloads/Transcripts/Society%20for%20Scientific%20Exploration%20(SSE)/2010 05 17 - Society for Scientific Exploration - SSE Talks - Science and Postmortem Survival - Bruce Greyson - 5 5_kTgVx57asIw - transcript (automated).pdf","Transcript Link")</f>
        <v>Transcript Link</v>
      </c>
    </row>
    <row r="351" ht="225" spans="1:13">
      <c r="A351" s="1" t="s">
        <v>1338</v>
      </c>
      <c r="B351" s="1" t="s">
        <v>13</v>
      </c>
      <c r="C351" s="4" t="s">
        <v>1483</v>
      </c>
      <c r="D351" s="1" t="s">
        <v>1484</v>
      </c>
      <c r="E351" s="1" t="s">
        <v>1481</v>
      </c>
      <c r="F351" s="4" t="s">
        <v>17</v>
      </c>
      <c r="G351" s="1" t="s">
        <v>18</v>
      </c>
      <c r="H351" s="1" t="s">
        <v>19</v>
      </c>
      <c r="I351" s="1" t="s">
        <v>20</v>
      </c>
      <c r="J351" s="1" t="s">
        <v>1485</v>
      </c>
      <c r="K351" s="1" t="s">
        <v>22</v>
      </c>
      <c r="L351" s="1" t="str">
        <f>HYPERLINK("https://files.afu.se/Downloads/Transcripts/Society%20for%20Scientific%20Exploration%20(SSE)/2010 05 17 - Society for Scientific Exploration - SSE Talks - Science and Postmortem Survival - Bruce Greyson - 4 5_MyoQoM7d6vI - transcript (automated).pdf","Transcript Link")</f>
        <v>Transcript Link</v>
      </c>
      <c r="M351" s="2" t="str">
        <f>HYPERLINK("https://files.afu.se/Downloads/Transcripts/Society%20for%20Scientific%20Exploration%20(SSE)/2010 05 17 - Society for Scientific Exploration - SSE Talks - Science and Postmortem Survival - Bruce Greyson - 4 5_MyoQoM7d6vI - transcript (automated).pdf","Transcript Link")</f>
        <v>Transcript Link</v>
      </c>
    </row>
    <row r="352" ht="225" spans="1:13">
      <c r="A352" s="1" t="s">
        <v>1338</v>
      </c>
      <c r="B352" s="1" t="s">
        <v>13</v>
      </c>
      <c r="C352" s="4" t="s">
        <v>1486</v>
      </c>
      <c r="D352" s="1" t="s">
        <v>1487</v>
      </c>
      <c r="E352" s="1" t="s">
        <v>1481</v>
      </c>
      <c r="F352" s="4" t="s">
        <v>17</v>
      </c>
      <c r="G352" s="1" t="s">
        <v>18</v>
      </c>
      <c r="H352" s="1" t="s">
        <v>19</v>
      </c>
      <c r="I352" s="1" t="s">
        <v>20</v>
      </c>
      <c r="J352" s="1" t="s">
        <v>1488</v>
      </c>
      <c r="K352" s="1" t="s">
        <v>22</v>
      </c>
      <c r="L352" s="1" t="str">
        <f>HYPERLINK("https://files.afu.se/Downloads/Transcripts/Society%20for%20Scientific%20Exploration%20(SSE)/2010 05 17 - Society for Scientific Exploration - SSE Talks - Science and Postmortem Survival - Bruce Greyson -3 5_ARjtHrqbqu4 - transcript (automated).pdf","Transcript Link")</f>
        <v>Transcript Link</v>
      </c>
      <c r="M352" s="2" t="str">
        <f>HYPERLINK("https://files.afu.se/Downloads/Transcripts/Society%20for%20Scientific%20Exploration%20(SSE)/2010 05 17 - Society for Scientific Exploration - SSE Talks - Science and Postmortem Survival - Bruce Greyson -3 5_ARjtHrqbqu4 - transcript (automated).pdf","Transcript Link")</f>
        <v>Transcript Link</v>
      </c>
    </row>
    <row r="353" ht="225" spans="1:13">
      <c r="A353" s="1" t="s">
        <v>1338</v>
      </c>
      <c r="B353" s="1" t="s">
        <v>13</v>
      </c>
      <c r="C353" s="4" t="s">
        <v>1489</v>
      </c>
      <c r="D353" s="1" t="s">
        <v>1490</v>
      </c>
      <c r="E353" s="1" t="s">
        <v>1481</v>
      </c>
      <c r="F353" s="4" t="s">
        <v>17</v>
      </c>
      <c r="G353" s="1" t="s">
        <v>18</v>
      </c>
      <c r="H353" s="1" t="s">
        <v>19</v>
      </c>
      <c r="I353" s="1" t="s">
        <v>20</v>
      </c>
      <c r="J353" s="1" t="s">
        <v>1491</v>
      </c>
      <c r="K353" s="1" t="s">
        <v>22</v>
      </c>
      <c r="L353" s="1" t="str">
        <f>HYPERLINK("https://files.afu.se/Downloads/Transcripts/Society%20for%20Scientific%20Exploration%20(SSE)/2010 05 17 - Society for Scientific Exploration - SSE Talks - Science and Postmortem Survival - Bruce Greyson - 2 5_YMFT41EAHpQ - transcript (automated).pdf","Transcript Link")</f>
        <v>Transcript Link</v>
      </c>
      <c r="M353" s="2" t="str">
        <f>HYPERLINK("https://files.afu.se/Downloads/Transcripts/Society%20for%20Scientific%20Exploration%20(SSE)/2010 05 17 - Society for Scientific Exploration - SSE Talks - Science and Postmortem Survival - Bruce Greyson - 2 5_YMFT41EAHpQ - transcript (automated).pdf","Transcript Link")</f>
        <v>Transcript Link</v>
      </c>
    </row>
    <row r="354" ht="180" spans="1:13">
      <c r="A354" s="1" t="s">
        <v>1338</v>
      </c>
      <c r="B354" s="1" t="s">
        <v>13</v>
      </c>
      <c r="C354" s="4" t="s">
        <v>1492</v>
      </c>
      <c r="D354" s="1" t="s">
        <v>1493</v>
      </c>
      <c r="E354" s="1" t="s">
        <v>1494</v>
      </c>
      <c r="F354" s="4" t="s">
        <v>17</v>
      </c>
      <c r="G354" s="1" t="s">
        <v>18</v>
      </c>
      <c r="H354" s="1" t="s">
        <v>19</v>
      </c>
      <c r="I354" s="1" t="s">
        <v>20</v>
      </c>
      <c r="J354" s="1" t="s">
        <v>1495</v>
      </c>
      <c r="K354" s="1" t="s">
        <v>22</v>
      </c>
      <c r="L354" s="1" t="str">
        <f>HYPERLINK("https://files.afu.se/Downloads/Transcripts/Society%20for%20Scientific%20Exploration%20(SSE)/2010 05 17 - Society for Scientific Exploration - SSE Talks - Scientific Search for Spirit - Charles Emmons - 2 3_gS-EYXbTWEc - transcript (automated).pdf","Transcript Link")</f>
        <v>Transcript Link</v>
      </c>
      <c r="M354" s="2" t="str">
        <f>HYPERLINK("https://files.afu.se/Downloads/Transcripts/Society%20for%20Scientific%20Exploration%20(SSE)/2010 05 17 - Society for Scientific Exploration - SSE Talks - Scientific Search for Spirit - Charles Emmons - 2 3_gS-EYXbTWEc - transcript (automated).pdf","Transcript Link")</f>
        <v>Transcript Link</v>
      </c>
    </row>
    <row r="355" ht="225" spans="1:13">
      <c r="A355" s="1" t="s">
        <v>1338</v>
      </c>
      <c r="B355" s="1" t="s">
        <v>13</v>
      </c>
      <c r="C355" s="4" t="s">
        <v>1496</v>
      </c>
      <c r="D355" s="1" t="s">
        <v>1497</v>
      </c>
      <c r="E355" s="1" t="s">
        <v>1481</v>
      </c>
      <c r="F355" s="4" t="s">
        <v>17</v>
      </c>
      <c r="G355" s="1" t="s">
        <v>18</v>
      </c>
      <c r="H355" s="1" t="s">
        <v>19</v>
      </c>
      <c r="I355" s="1" t="s">
        <v>20</v>
      </c>
      <c r="J355" s="1" t="s">
        <v>1498</v>
      </c>
      <c r="K355" s="1" t="s">
        <v>22</v>
      </c>
      <c r="L355" s="1" t="str">
        <f>HYPERLINK("https://files.afu.se/Downloads/Transcripts/Society%20for%20Scientific%20Exploration%20(SSE)/2010 05 17 - Society for Scientific Exploration - SSE Talks - Science and Postmortem Survival - Bruce Greyson - 1 5_sdqRzmXQE78 - transcript (automated).pdf","Transcript Link")</f>
        <v>Transcript Link</v>
      </c>
      <c r="M355" s="2" t="str">
        <f>HYPERLINK("https://files.afu.se/Downloads/Transcripts/Society%20for%20Scientific%20Exploration%20(SSE)/2010 05 17 - Society for Scientific Exploration - SSE Talks - Science and Postmortem Survival - Bruce Greyson - 1 5_sdqRzmXQE78 - transcript (automated).pdf","Transcript Link")</f>
        <v>Transcript Link</v>
      </c>
    </row>
    <row r="356" ht="180" spans="1:13">
      <c r="A356" s="1" t="s">
        <v>1338</v>
      </c>
      <c r="B356" s="1" t="s">
        <v>13</v>
      </c>
      <c r="C356" s="4" t="s">
        <v>1499</v>
      </c>
      <c r="D356" s="1" t="s">
        <v>1500</v>
      </c>
      <c r="E356" s="1" t="s">
        <v>1494</v>
      </c>
      <c r="F356" s="4" t="s">
        <v>17</v>
      </c>
      <c r="G356" s="1" t="s">
        <v>18</v>
      </c>
      <c r="H356" s="1" t="s">
        <v>19</v>
      </c>
      <c r="I356" s="1" t="s">
        <v>20</v>
      </c>
      <c r="J356" s="1" t="s">
        <v>1501</v>
      </c>
      <c r="K356" s="1" t="s">
        <v>22</v>
      </c>
      <c r="L356" s="1" t="str">
        <f>HYPERLINK("https://files.afu.se/Downloads/Transcripts/Society%20for%20Scientific%20Exploration%20(SSE)/2010 05 17 - Society for Scientific Exploration - SSE Talks - Scientific Search for Spirit - Charles Emmons - 3 3_qzB-oUH_Csw - transcript (automated).pdf","Transcript Link")</f>
        <v>Transcript Link</v>
      </c>
      <c r="M356" s="2" t="str">
        <f>HYPERLINK("https://files.afu.se/Downloads/Transcripts/Society%20for%20Scientific%20Exploration%20(SSE)/2010 05 17 - Society for Scientific Exploration - SSE Talks - Scientific Search for Spirit - Charles Emmons - 3 3_qzB-oUH_Csw - transcript (automated).pdf","Transcript Link")</f>
        <v>Transcript Link</v>
      </c>
    </row>
    <row r="357" ht="180" spans="1:13">
      <c r="A357" s="1" t="s">
        <v>1338</v>
      </c>
      <c r="B357" s="1" t="s">
        <v>13</v>
      </c>
      <c r="C357" s="4" t="s">
        <v>1502</v>
      </c>
      <c r="D357" s="1" t="s">
        <v>1503</v>
      </c>
      <c r="E357" s="1" t="s">
        <v>1494</v>
      </c>
      <c r="F357" s="4" t="s">
        <v>17</v>
      </c>
      <c r="G357" s="1" t="s">
        <v>18</v>
      </c>
      <c r="H357" s="1" t="s">
        <v>19</v>
      </c>
      <c r="I357" s="1" t="s">
        <v>20</v>
      </c>
      <c r="J357" s="1" t="s">
        <v>1504</v>
      </c>
      <c r="K357" s="1" t="s">
        <v>22</v>
      </c>
      <c r="L357" s="1" t="str">
        <f>HYPERLINK("https://files.afu.se/Downloads/Transcripts/Society%20for%20Scientific%20Exploration%20(SSE)/2010 05 17 - Society for Scientific Exploration - SSE Talks - Scientific Search for Spirit - Charles Emmons - 1 3_ktrf3msCA9U - transcript (automated).pdf","Transcript Link")</f>
        <v>Transcript Link</v>
      </c>
      <c r="M357" s="2" t="str">
        <f>HYPERLINK("https://files.afu.se/Downloads/Transcripts/Society%20for%20Scientific%20Exploration%20(SSE)/2010 05 17 - Society for Scientific Exploration - SSE Talks - Scientific Search for Spirit - Charles Emmons - 1 3_ktrf3msCA9U - transcript (automated).pdf","Transcript Link")</f>
        <v>Transcript Link</v>
      </c>
    </row>
    <row r="358" ht="165" spans="1:13">
      <c r="A358" s="1" t="s">
        <v>1338</v>
      </c>
      <c r="B358" s="1" t="s">
        <v>13</v>
      </c>
      <c r="C358" s="4" t="s">
        <v>1505</v>
      </c>
      <c r="D358" s="1" t="s">
        <v>1506</v>
      </c>
      <c r="E358" s="1" t="s">
        <v>1507</v>
      </c>
      <c r="F358" s="4" t="s">
        <v>17</v>
      </c>
      <c r="G358" s="1" t="s">
        <v>18</v>
      </c>
      <c r="H358" s="1" t="s">
        <v>19</v>
      </c>
      <c r="I358" s="1" t="s">
        <v>20</v>
      </c>
      <c r="J358" s="1" t="s">
        <v>1508</v>
      </c>
      <c r="K358" s="1" t="s">
        <v>22</v>
      </c>
      <c r="L358" s="1" t="str">
        <f>HYPERLINK("https://files.afu.se/Downloads/Transcripts/Society%20for%20Scientific%20Exploration%20(SSE)/2010 05 17 - Society for Scientific Exploration - SSE Talks - Disproving Insect Olfaction Theory - Thomas Dykstra - 3 3_p9Dbydp1khA - transcript (automated).pdf","Transcript Link")</f>
        <v>Transcript Link</v>
      </c>
      <c r="M358" s="2" t="str">
        <f>HYPERLINK("https://files.afu.se/Downloads/Transcripts/Society%20for%20Scientific%20Exploration%20(SSE)/2010 05 17 - Society for Scientific Exploration - SSE Talks - Disproving Insect Olfaction Theory - Thomas Dykstra - 3 3_p9Dbydp1khA - transcript (automated).pdf","Transcript Link")</f>
        <v>Transcript Link</v>
      </c>
    </row>
    <row r="359" ht="165" spans="1:13">
      <c r="A359" s="1" t="s">
        <v>1338</v>
      </c>
      <c r="B359" s="1" t="s">
        <v>13</v>
      </c>
      <c r="C359" s="4" t="s">
        <v>1509</v>
      </c>
      <c r="D359" s="1" t="s">
        <v>1510</v>
      </c>
      <c r="E359" s="1" t="s">
        <v>1507</v>
      </c>
      <c r="F359" s="4" t="s">
        <v>17</v>
      </c>
      <c r="G359" s="1" t="s">
        <v>18</v>
      </c>
      <c r="H359" s="1" t="s">
        <v>19</v>
      </c>
      <c r="I359" s="1" t="s">
        <v>20</v>
      </c>
      <c r="J359" s="1" t="s">
        <v>1511</v>
      </c>
      <c r="K359" s="1" t="s">
        <v>22</v>
      </c>
      <c r="L359" s="1" t="str">
        <f>HYPERLINK("https://files.afu.se/Downloads/Transcripts/Society%20for%20Scientific%20Exploration%20(SSE)/2010 05 17 - Society for Scientific Exploration - SSE Talks - Disproving Insect Olfaction Theory - Thomas Dykstra - 2 3_NJZctLL1iNI - transcript (automated).pdf","Transcript Link")</f>
        <v>Transcript Link</v>
      </c>
      <c r="M359" s="2" t="str">
        <f>HYPERLINK("https://files.afu.se/Downloads/Transcripts/Society%20for%20Scientific%20Exploration%20(SSE)/2010 05 17 - Society for Scientific Exploration - SSE Talks - Disproving Insect Olfaction Theory - Thomas Dykstra - 2 3_NJZctLL1iNI - transcript (automated).pdf","Transcript Link")</f>
        <v>Transcript Link</v>
      </c>
    </row>
    <row r="360" ht="165" spans="1:13">
      <c r="A360" s="1" t="s">
        <v>1338</v>
      </c>
      <c r="B360" s="1" t="s">
        <v>13</v>
      </c>
      <c r="C360" s="4" t="s">
        <v>1512</v>
      </c>
      <c r="D360" s="1" t="s">
        <v>1513</v>
      </c>
      <c r="E360" s="1" t="s">
        <v>1507</v>
      </c>
      <c r="F360" s="4" t="s">
        <v>17</v>
      </c>
      <c r="G360" s="1" t="s">
        <v>18</v>
      </c>
      <c r="H360" s="1" t="s">
        <v>19</v>
      </c>
      <c r="I360" s="1" t="s">
        <v>20</v>
      </c>
      <c r="J360" s="1" t="s">
        <v>1514</v>
      </c>
      <c r="K360" s="1" t="s">
        <v>22</v>
      </c>
      <c r="L360" s="1" t="str">
        <f>HYPERLINK("https://files.afu.se/Downloads/Transcripts/Society%20for%20Scientific%20Exploration%20(SSE)/2010 05 17 - Society for Scientific Exploration - SSE Talks - Disproving Insect Olfaction Theory - Thomas Dykstra - 1 3_qSix2zoTsEI - transcript (automated).pdf","Transcript Link")</f>
        <v>Transcript Link</v>
      </c>
      <c r="M360" s="2" t="str">
        <f>HYPERLINK("https://files.afu.se/Downloads/Transcripts/Society%20for%20Scientific%20Exploration%20(SSE)/2010 05 17 - Society for Scientific Exploration - SSE Talks - Disproving Insect Olfaction Theory - Thomas Dykstra - 1 3_qSix2zoTsEI - transcript (automated).pdf","Transcript Link")</f>
        <v>Transcript Link</v>
      </c>
    </row>
    <row r="361" ht="165" spans="1:13">
      <c r="A361" s="1" t="s">
        <v>1338</v>
      </c>
      <c r="B361" s="1" t="s">
        <v>13</v>
      </c>
      <c r="C361" s="4" t="s">
        <v>1515</v>
      </c>
      <c r="D361" s="1" t="s">
        <v>1516</v>
      </c>
      <c r="E361" s="1" t="s">
        <v>1517</v>
      </c>
      <c r="F361" s="4" t="s">
        <v>17</v>
      </c>
      <c r="G361" s="1" t="s">
        <v>18</v>
      </c>
      <c r="H361" s="1" t="s">
        <v>19</v>
      </c>
      <c r="I361" s="1" t="s">
        <v>20</v>
      </c>
      <c r="J361" s="1" t="s">
        <v>1518</v>
      </c>
      <c r="K361" s="1" t="s">
        <v>22</v>
      </c>
      <c r="L361" s="1" t="str">
        <f>HYPERLINK("https://files.afu.se/Downloads/Transcripts/Society%20for%20Scientific%20Exploration%20(SSE)/2010 05 17 - Society for Scientific Exploration - SSE Talks - Remote Viewing the Lottery (Analysis) - York Dobyns - 3 3_7-rPOzs5T_o - transcript (automated).pdf","Transcript Link")</f>
        <v>Transcript Link</v>
      </c>
      <c r="M361" s="2" t="str">
        <f>HYPERLINK("https://files.afu.se/Downloads/Transcripts/Society%20for%20Scientific%20Exploration%20(SSE)/2010 05 17 - Society for Scientific Exploration - SSE Talks - Remote Viewing the Lottery (Analysis) - York Dobyns - 3 3_7-rPOzs5T_o - transcript (automated).pdf","Transcript Link")</f>
        <v>Transcript Link</v>
      </c>
    </row>
    <row r="362" ht="165" spans="1:13">
      <c r="A362" s="1" t="s">
        <v>1338</v>
      </c>
      <c r="B362" s="1" t="s">
        <v>13</v>
      </c>
      <c r="C362" s="4" t="s">
        <v>1519</v>
      </c>
      <c r="D362" s="1" t="s">
        <v>1520</v>
      </c>
      <c r="E362" s="1" t="s">
        <v>1517</v>
      </c>
      <c r="F362" s="4" t="s">
        <v>17</v>
      </c>
      <c r="G362" s="1" t="s">
        <v>18</v>
      </c>
      <c r="H362" s="1" t="s">
        <v>19</v>
      </c>
      <c r="I362" s="1" t="s">
        <v>20</v>
      </c>
      <c r="J362" s="1" t="s">
        <v>1521</v>
      </c>
      <c r="K362" s="1" t="s">
        <v>22</v>
      </c>
      <c r="L362" s="1" t="str">
        <f>HYPERLINK("https://files.afu.se/Downloads/Transcripts/Society%20for%20Scientific%20Exploration%20(SSE)/2010 05 17 - Society for Scientific Exploration - SSE Talks - Remote Viewing the Lottery (Analysis) - York Dobyns - 2 3_X--ax2Uas6w - transcript (automated).pdf","Transcript Link")</f>
        <v>Transcript Link</v>
      </c>
      <c r="M362" s="2" t="str">
        <f>HYPERLINK("https://files.afu.se/Downloads/Transcripts/Society%20for%20Scientific%20Exploration%20(SSE)/2010 05 17 - Society for Scientific Exploration - SSE Talks - Remote Viewing the Lottery (Analysis) - York Dobyns - 2 3_X--ax2Uas6w - transcript (automated).pdf","Transcript Link")</f>
        <v>Transcript Link</v>
      </c>
    </row>
    <row r="363" ht="165" spans="1:13">
      <c r="A363" s="1" t="s">
        <v>1338</v>
      </c>
      <c r="B363" s="1" t="s">
        <v>13</v>
      </c>
      <c r="C363" s="4" t="s">
        <v>1522</v>
      </c>
      <c r="D363" s="1" t="s">
        <v>1523</v>
      </c>
      <c r="E363" s="1" t="s">
        <v>1517</v>
      </c>
      <c r="F363" s="4" t="s">
        <v>17</v>
      </c>
      <c r="G363" s="1" t="s">
        <v>18</v>
      </c>
      <c r="H363" s="1" t="s">
        <v>19</v>
      </c>
      <c r="I363" s="1" t="s">
        <v>20</v>
      </c>
      <c r="J363" s="1" t="s">
        <v>1524</v>
      </c>
      <c r="K363" s="1" t="s">
        <v>22</v>
      </c>
      <c r="L363" s="1" t="str">
        <f>HYPERLINK("https://files.afu.se/Downloads/Transcripts/Society%20for%20Scientific%20Exploration%20(SSE)/2010 05 17 - Society for Scientific Exploration - SSE Talks - Remote Viewing the Lottery (Analysis) - York Dobyns - 1 3_JSx_BR6s8jc - transcript (automated).pdf","Transcript Link")</f>
        <v>Transcript Link</v>
      </c>
      <c r="M363" s="2" t="str">
        <f>HYPERLINK("https://files.afu.se/Downloads/Transcripts/Society%20for%20Scientific%20Exploration%20(SSE)/2010 05 17 - Society for Scientific Exploration - SSE Talks - Remote Viewing the Lottery (Analysis) - York Dobyns - 1 3_JSx_BR6s8jc - transcript (automated).pdf","Transcript Link")</f>
        <v>Transcript Link</v>
      </c>
    </row>
    <row r="364" ht="240" spans="1:13">
      <c r="A364" s="1" t="s">
        <v>1525</v>
      </c>
      <c r="B364" s="1" t="s">
        <v>13</v>
      </c>
      <c r="C364" s="4" t="s">
        <v>1526</v>
      </c>
      <c r="D364" s="1" t="s">
        <v>1527</v>
      </c>
      <c r="E364" s="1" t="s">
        <v>1528</v>
      </c>
      <c r="F364" s="4" t="s">
        <v>17</v>
      </c>
      <c r="G364" s="1" t="s">
        <v>18</v>
      </c>
      <c r="H364" s="1" t="s">
        <v>19</v>
      </c>
      <c r="I364" s="1" t="s">
        <v>20</v>
      </c>
      <c r="J364" s="1" t="s">
        <v>1529</v>
      </c>
      <c r="K364" s="1" t="s">
        <v>22</v>
      </c>
      <c r="L364" s="1" t="str">
        <f>HYPERLINK("https://files.afu.se/Downloads/Transcripts/Society%20for%20Scientific%20Exploration%20(SSE)/2010 05 16 - Society for Scientific Exploration - SSE Talks - Orgone Energy Accumlator for Cancer - Dick Blasband - 3 3_SVhi6tZx2og - transcript (automated).pdf","Transcript Link")</f>
        <v>Transcript Link</v>
      </c>
      <c r="M364" s="2" t="str">
        <f>HYPERLINK("https://files.afu.se/Downloads/Transcripts/Society%20for%20Scientific%20Exploration%20(SSE)/2010 05 16 - Society for Scientific Exploration - SSE Talks - Orgone Energy Accumlator for Cancer - Dick Blasband - 3 3_SVhi6tZx2og - transcript (automated).pdf","Transcript Link")</f>
        <v>Transcript Link</v>
      </c>
    </row>
    <row r="365" ht="225" spans="1:13">
      <c r="A365" s="1" t="s">
        <v>1525</v>
      </c>
      <c r="B365" s="1" t="s">
        <v>13</v>
      </c>
      <c r="C365" s="4" t="s">
        <v>1530</v>
      </c>
      <c r="D365" s="1" t="s">
        <v>1531</v>
      </c>
      <c r="E365" s="1" t="s">
        <v>1532</v>
      </c>
      <c r="F365" s="4" t="s">
        <v>17</v>
      </c>
      <c r="G365" s="1" t="s">
        <v>18</v>
      </c>
      <c r="H365" s="1" t="s">
        <v>19</v>
      </c>
      <c r="I365" s="1" t="s">
        <v>20</v>
      </c>
      <c r="J365" s="1" t="s">
        <v>1533</v>
      </c>
      <c r="K365" s="1" t="s">
        <v>22</v>
      </c>
      <c r="L365" s="1" t="str">
        <f>HYPERLINK("https://files.afu.se/Downloads/Transcripts/Society%20for%20Scientific%20Exploration%20(SSE)/2010 05 16 - Society for Scientific Exploration - SSE Talks - Healing and the Mainstream - Bill Bengston - 5 5_FqNlN-PoKC0 - transcript (automated).pdf","Transcript Link")</f>
        <v>Transcript Link</v>
      </c>
      <c r="M365" s="2" t="str">
        <f>HYPERLINK("https://files.afu.se/Downloads/Transcripts/Society%20for%20Scientific%20Exploration%20(SSE)/2010 05 16 - Society for Scientific Exploration - SSE Talks - Healing and the Mainstream - Bill Bengston - 5 5_FqNlN-PoKC0 - transcript (automated).pdf","Transcript Link")</f>
        <v>Transcript Link</v>
      </c>
    </row>
    <row r="366" ht="255" spans="1:13">
      <c r="A366" s="1" t="s">
        <v>1525</v>
      </c>
      <c r="B366" s="1" t="s">
        <v>13</v>
      </c>
      <c r="C366" s="4" t="s">
        <v>1534</v>
      </c>
      <c r="D366" s="1" t="s">
        <v>1535</v>
      </c>
      <c r="E366" s="1" t="s">
        <v>1536</v>
      </c>
      <c r="F366" s="4" t="s">
        <v>17</v>
      </c>
      <c r="G366" s="1" t="s">
        <v>18</v>
      </c>
      <c r="H366" s="1" t="s">
        <v>19</v>
      </c>
      <c r="I366" s="1" t="s">
        <v>20</v>
      </c>
      <c r="J366" s="1" t="s">
        <v>1537</v>
      </c>
      <c r="K366" s="1" t="s">
        <v>22</v>
      </c>
      <c r="L366" s="1" t="str">
        <f>HYPERLINK("https://files.afu.se/Downloads/Transcripts/Society%20for%20Scientific%20Exploration%20(SSE)/2010 05 16 - Society for Scientific Exploration - SSE Talks - The China Study - Collin Campbell - 5 5_gFCLBsr4-qo - transcript (automated).pdf","Transcript Link")</f>
        <v>Transcript Link</v>
      </c>
      <c r="M366" s="2" t="str">
        <f>HYPERLINK("https://files.afu.se/Downloads/Transcripts/Society%20for%20Scientific%20Exploration%20(SSE)/2010 05 16 - Society for Scientific Exploration - SSE Talks - The China Study - Collin Campbell - 5 5_gFCLBsr4-qo - transcript (automated).pdf","Transcript Link")</f>
        <v>Transcript Link</v>
      </c>
    </row>
    <row r="367" ht="255" spans="1:13">
      <c r="A367" s="1" t="s">
        <v>1525</v>
      </c>
      <c r="B367" s="1" t="s">
        <v>13</v>
      </c>
      <c r="C367" s="4" t="s">
        <v>1538</v>
      </c>
      <c r="D367" s="1" t="s">
        <v>1539</v>
      </c>
      <c r="E367" s="1" t="s">
        <v>1536</v>
      </c>
      <c r="F367" s="4" t="s">
        <v>17</v>
      </c>
      <c r="G367" s="1" t="s">
        <v>18</v>
      </c>
      <c r="H367" s="1" t="s">
        <v>19</v>
      </c>
      <c r="I367" s="1" t="s">
        <v>20</v>
      </c>
      <c r="J367" s="1" t="s">
        <v>1540</v>
      </c>
      <c r="K367" s="1" t="s">
        <v>22</v>
      </c>
      <c r="L367" s="1" t="str">
        <f>HYPERLINK("https://files.afu.se/Downloads/Transcripts/Society%20for%20Scientific%20Exploration%20(SSE)/2010 05 16 - Society for Scientific Exploration - SSE Talks - The China Study - Collin Campbell - 4 5_WiTIgxsRqDY - transcript (automated).pdf","Transcript Link")</f>
        <v>Transcript Link</v>
      </c>
      <c r="M367" s="2" t="str">
        <f>HYPERLINK("https://files.afu.se/Downloads/Transcripts/Society%20for%20Scientific%20Exploration%20(SSE)/2010 05 16 - Society for Scientific Exploration - SSE Talks - The China Study - Collin Campbell - 4 5_WiTIgxsRqDY - transcript (automated).pdf","Transcript Link")</f>
        <v>Transcript Link</v>
      </c>
    </row>
    <row r="368" ht="255" spans="1:13">
      <c r="A368" s="1" t="s">
        <v>1525</v>
      </c>
      <c r="B368" s="1" t="s">
        <v>13</v>
      </c>
      <c r="C368" s="4" t="s">
        <v>1541</v>
      </c>
      <c r="D368" s="1" t="s">
        <v>1542</v>
      </c>
      <c r="E368" s="1" t="s">
        <v>1536</v>
      </c>
      <c r="F368" s="4" t="s">
        <v>17</v>
      </c>
      <c r="G368" s="1" t="s">
        <v>18</v>
      </c>
      <c r="H368" s="1" t="s">
        <v>19</v>
      </c>
      <c r="I368" s="1" t="s">
        <v>20</v>
      </c>
      <c r="J368" s="1" t="s">
        <v>1543</v>
      </c>
      <c r="K368" s="1" t="s">
        <v>22</v>
      </c>
      <c r="L368" s="1" t="str">
        <f>HYPERLINK("https://files.afu.se/Downloads/Transcripts/Society%20for%20Scientific%20Exploration%20(SSE)/2010 05 16 - Society for Scientific Exploration - SSE Talks - The China Study - Collin Campbell - 2 5_ZuNfxBqy3fE - transcript (automated).pdf","Transcript Link")</f>
        <v>Transcript Link</v>
      </c>
      <c r="M368" s="2" t="str">
        <f>HYPERLINK("https://files.afu.se/Downloads/Transcripts/Society%20for%20Scientific%20Exploration%20(SSE)/2010 05 16 - Society for Scientific Exploration - SSE Talks - The China Study - Collin Campbell - 2 5_ZuNfxBqy3fE - transcript (automated).pdf","Transcript Link")</f>
        <v>Transcript Link</v>
      </c>
    </row>
    <row r="369" ht="255" spans="1:13">
      <c r="A369" s="1" t="s">
        <v>1525</v>
      </c>
      <c r="B369" s="1" t="s">
        <v>13</v>
      </c>
      <c r="C369" s="4" t="s">
        <v>1544</v>
      </c>
      <c r="D369" s="1" t="s">
        <v>1545</v>
      </c>
      <c r="E369" s="1" t="s">
        <v>1536</v>
      </c>
      <c r="F369" s="4" t="s">
        <v>17</v>
      </c>
      <c r="G369" s="1" t="s">
        <v>18</v>
      </c>
      <c r="H369" s="1" t="s">
        <v>19</v>
      </c>
      <c r="I369" s="1" t="s">
        <v>20</v>
      </c>
      <c r="J369" s="1" t="s">
        <v>1546</v>
      </c>
      <c r="K369" s="1" t="s">
        <v>22</v>
      </c>
      <c r="L369" s="1" t="str">
        <f>HYPERLINK("https://files.afu.se/Downloads/Transcripts/Society%20for%20Scientific%20Exploration%20(SSE)/2010 05 16 - Society for Scientific Exploration - SSE Talks - The China Study - Collin Campbell - 3 5_O_tbfmmPsfw - transcript (automated).pdf","Transcript Link")</f>
        <v>Transcript Link</v>
      </c>
      <c r="M369" s="2" t="str">
        <f>HYPERLINK("https://files.afu.se/Downloads/Transcripts/Society%20for%20Scientific%20Exploration%20(SSE)/2010 05 16 - Society for Scientific Exploration - SSE Talks - The China Study - Collin Campbell - 3 5_O_tbfmmPsfw - transcript (automated).pdf","Transcript Link")</f>
        <v>Transcript Link</v>
      </c>
    </row>
    <row r="370" ht="240" spans="1:13">
      <c r="A370" s="1" t="s">
        <v>1525</v>
      </c>
      <c r="B370" s="1" t="s">
        <v>13</v>
      </c>
      <c r="C370" s="4" t="s">
        <v>1547</v>
      </c>
      <c r="D370" s="1" t="s">
        <v>1548</v>
      </c>
      <c r="E370" s="1" t="s">
        <v>1528</v>
      </c>
      <c r="F370" s="4" t="s">
        <v>17</v>
      </c>
      <c r="G370" s="1" t="s">
        <v>18</v>
      </c>
      <c r="H370" s="1" t="s">
        <v>19</v>
      </c>
      <c r="I370" s="1" t="s">
        <v>20</v>
      </c>
      <c r="J370" s="1" t="s">
        <v>1549</v>
      </c>
      <c r="K370" s="1" t="s">
        <v>22</v>
      </c>
      <c r="L370" s="1" t="str">
        <f>HYPERLINK("https://files.afu.se/Downloads/Transcripts/Society%20for%20Scientific%20Exploration%20(SSE)/2010 05 16 - Society for Scientific Exploration - SSE Talks - Orgone Energy Accumlator for Cancer - Dick Blasband - 1 3_NQ1eLWrPzuY - transcript (automated).pdf","Transcript Link")</f>
        <v>Transcript Link</v>
      </c>
      <c r="M370" s="2" t="str">
        <f>HYPERLINK("https://files.afu.se/Downloads/Transcripts/Society%20for%20Scientific%20Exploration%20(SSE)/2010 05 16 - Society for Scientific Exploration - SSE Talks - Orgone Energy Accumlator for Cancer - Dick Blasband - 1 3_NQ1eLWrPzuY - transcript (automated).pdf","Transcript Link")</f>
        <v>Transcript Link</v>
      </c>
    </row>
    <row r="371" ht="240" spans="1:13">
      <c r="A371" s="1" t="s">
        <v>1525</v>
      </c>
      <c r="B371" s="1" t="s">
        <v>13</v>
      </c>
      <c r="C371" s="4" t="s">
        <v>1550</v>
      </c>
      <c r="D371" s="1" t="s">
        <v>1551</v>
      </c>
      <c r="E371" s="1" t="s">
        <v>1528</v>
      </c>
      <c r="F371" s="4" t="s">
        <v>17</v>
      </c>
      <c r="G371" s="1" t="s">
        <v>18</v>
      </c>
      <c r="H371" s="1" t="s">
        <v>19</v>
      </c>
      <c r="I371" s="1" t="s">
        <v>20</v>
      </c>
      <c r="J371" s="1" t="s">
        <v>1552</v>
      </c>
      <c r="K371" s="1" t="s">
        <v>22</v>
      </c>
      <c r="L371" s="1" t="str">
        <f>HYPERLINK("https://files.afu.se/Downloads/Transcripts/Society%20for%20Scientific%20Exploration%20(SSE)/2010 05 16 - Society for Scientific Exploration - SSE Talks - Orgone Energy Accumlator for Cancer - Dick Blasband - 2 3_DHkYK1bFQYg - transcript (automated).pdf","Transcript Link")</f>
        <v>Transcript Link</v>
      </c>
      <c r="M371" s="2" t="str">
        <f>HYPERLINK("https://files.afu.se/Downloads/Transcripts/Society%20for%20Scientific%20Exploration%20(SSE)/2010 05 16 - Society for Scientific Exploration - SSE Talks - Orgone Energy Accumlator for Cancer - Dick Blasband - 2 3_DHkYK1bFQYg - transcript (automated).pdf","Transcript Link")</f>
        <v>Transcript Link</v>
      </c>
    </row>
    <row r="372" ht="225" spans="1:13">
      <c r="A372" s="1" t="s">
        <v>1525</v>
      </c>
      <c r="B372" s="1" t="s">
        <v>13</v>
      </c>
      <c r="C372" s="4" t="s">
        <v>1553</v>
      </c>
      <c r="D372" s="1" t="s">
        <v>1554</v>
      </c>
      <c r="E372" s="1" t="s">
        <v>1532</v>
      </c>
      <c r="F372" s="4" t="s">
        <v>17</v>
      </c>
      <c r="G372" s="1" t="s">
        <v>18</v>
      </c>
      <c r="H372" s="1" t="s">
        <v>19</v>
      </c>
      <c r="I372" s="1" t="s">
        <v>20</v>
      </c>
      <c r="J372" s="1" t="s">
        <v>1555</v>
      </c>
      <c r="K372" s="1" t="s">
        <v>22</v>
      </c>
      <c r="L372" s="1" t="str">
        <f>HYPERLINK("https://files.afu.se/Downloads/Transcripts/Society%20for%20Scientific%20Exploration%20(SSE)/2010 05 16 - Society for Scientific Exploration - SSE Talks - Healing and the Mainstream - Bill Bengston - 2 5_khsScGRcGXI - transcript (automated).pdf","Transcript Link")</f>
        <v>Transcript Link</v>
      </c>
      <c r="M372" s="2" t="str">
        <f>HYPERLINK("https://files.afu.se/Downloads/Transcripts/Society%20for%20Scientific%20Exploration%20(SSE)/2010 05 16 - Society for Scientific Exploration - SSE Talks - Healing and the Mainstream - Bill Bengston - 2 5_khsScGRcGXI - transcript (automated).pdf","Transcript Link")</f>
        <v>Transcript Link</v>
      </c>
    </row>
    <row r="373" ht="225" spans="1:13">
      <c r="A373" s="1" t="s">
        <v>1525</v>
      </c>
      <c r="B373" s="1" t="s">
        <v>13</v>
      </c>
      <c r="C373" s="4" t="s">
        <v>1556</v>
      </c>
      <c r="D373" s="1" t="s">
        <v>1557</v>
      </c>
      <c r="E373" s="1" t="s">
        <v>1532</v>
      </c>
      <c r="F373" s="4" t="s">
        <v>17</v>
      </c>
      <c r="G373" s="1" t="s">
        <v>18</v>
      </c>
      <c r="H373" s="1" t="s">
        <v>19</v>
      </c>
      <c r="I373" s="1" t="s">
        <v>20</v>
      </c>
      <c r="J373" s="1" t="s">
        <v>1558</v>
      </c>
      <c r="K373" s="1" t="s">
        <v>22</v>
      </c>
      <c r="L373" s="1" t="str">
        <f>HYPERLINK("https://files.afu.se/Downloads/Transcripts/Society%20for%20Scientific%20Exploration%20(SSE)/2010 05 16 - Society for Scientific Exploration - SSE Talks - Healing and the Mainstream - Bill Bengston - 4 5_A7R0y4gi0cI - transcript (automated).pdf","Transcript Link")</f>
        <v>Transcript Link</v>
      </c>
      <c r="M373" s="2" t="str">
        <f>HYPERLINK("https://files.afu.se/Downloads/Transcripts/Society%20for%20Scientific%20Exploration%20(SSE)/2010 05 16 - Society for Scientific Exploration - SSE Talks - Healing and the Mainstream - Bill Bengston - 4 5_A7R0y4gi0cI - transcript (automated).pdf","Transcript Link")</f>
        <v>Transcript Link</v>
      </c>
    </row>
    <row r="374" ht="225" spans="1:13">
      <c r="A374" s="1" t="s">
        <v>1525</v>
      </c>
      <c r="B374" s="1" t="s">
        <v>13</v>
      </c>
      <c r="C374" s="4" t="s">
        <v>1559</v>
      </c>
      <c r="D374" s="1" t="s">
        <v>1560</v>
      </c>
      <c r="E374" s="1" t="s">
        <v>1532</v>
      </c>
      <c r="F374" s="4" t="s">
        <v>17</v>
      </c>
      <c r="G374" s="1" t="s">
        <v>18</v>
      </c>
      <c r="H374" s="1" t="s">
        <v>19</v>
      </c>
      <c r="I374" s="1" t="s">
        <v>20</v>
      </c>
      <c r="J374" s="1" t="s">
        <v>1561</v>
      </c>
      <c r="K374" s="1" t="s">
        <v>22</v>
      </c>
      <c r="L374" s="1" t="str">
        <f>HYPERLINK("https://files.afu.se/Downloads/Transcripts/Society%20for%20Scientific%20Exploration%20(SSE)/2010 05 16 - Society for Scientific Exploration - SSE Talks - Healing and the Mainstream - Bill Bengston - 3 5_7M9QzpVrXbY - transcript (automated).pdf","Transcript Link")</f>
        <v>Transcript Link</v>
      </c>
      <c r="M374" s="2" t="str">
        <f>HYPERLINK("https://files.afu.se/Downloads/Transcripts/Society%20for%20Scientific%20Exploration%20(SSE)/2010 05 16 - Society for Scientific Exploration - SSE Talks - Healing and the Mainstream - Bill Bengston - 3 5_7M9QzpVrXbY - transcript (automated).pdf","Transcript Link")</f>
        <v>Transcript Link</v>
      </c>
    </row>
    <row r="375" ht="225" spans="1:13">
      <c r="A375" s="1" t="s">
        <v>1525</v>
      </c>
      <c r="B375" s="1" t="s">
        <v>13</v>
      </c>
      <c r="C375" s="4" t="s">
        <v>1562</v>
      </c>
      <c r="D375" s="1" t="s">
        <v>1563</v>
      </c>
      <c r="E375" s="1" t="s">
        <v>1532</v>
      </c>
      <c r="F375" s="4" t="s">
        <v>17</v>
      </c>
      <c r="G375" s="1" t="s">
        <v>18</v>
      </c>
      <c r="H375" s="1" t="s">
        <v>19</v>
      </c>
      <c r="I375" s="1" t="s">
        <v>20</v>
      </c>
      <c r="J375" s="1" t="s">
        <v>1564</v>
      </c>
      <c r="K375" s="1" t="s">
        <v>22</v>
      </c>
      <c r="L375" s="1" t="str">
        <f>HYPERLINK("https://files.afu.se/Downloads/Transcripts/Society%20for%20Scientific%20Exploration%20(SSE)/2010 05 16 - Society for Scientific Exploration - SSE Talks - Healing and the Mainstream - Bill Bengston - 1 5_WYsLJ7ssDRQ - transcript (automated).pdf","Transcript Link")</f>
        <v>Transcript Link</v>
      </c>
      <c r="M375" s="2" t="str">
        <f>HYPERLINK("https://files.afu.se/Downloads/Transcripts/Society%20for%20Scientific%20Exploration%20(SSE)/2010 05 16 - Society for Scientific Exploration - SSE Talks - Healing and the Mainstream - Bill Bengston - 1 5_WYsLJ7ssDRQ - transcript (automated).pdf","Transcript Link")</f>
        <v>Transcript Link</v>
      </c>
    </row>
    <row r="376" ht="225" spans="1:13">
      <c r="A376" s="1" t="s">
        <v>1525</v>
      </c>
      <c r="B376" s="1" t="s">
        <v>13</v>
      </c>
      <c r="C376" s="4" t="s">
        <v>1565</v>
      </c>
      <c r="D376" s="1" t="s">
        <v>1566</v>
      </c>
      <c r="E376" s="1" t="s">
        <v>1567</v>
      </c>
      <c r="F376" s="4" t="s">
        <v>17</v>
      </c>
      <c r="G376" s="1" t="s">
        <v>18</v>
      </c>
      <c r="H376" s="1" t="s">
        <v>19</v>
      </c>
      <c r="I376" s="1" t="s">
        <v>20</v>
      </c>
      <c r="J376" s="1" t="s">
        <v>1568</v>
      </c>
      <c r="K376" s="1" t="s">
        <v>22</v>
      </c>
      <c r="L376" s="1" t="str">
        <f>HYPERLINK("https://files.afu.se/Downloads/Transcripts/Society%20for%20Scientific%20Exploration%20(SSE)/2010 05 16 - Society for Scientific Exploration - SSE Talks - Science And The Afterlife - Julie Beischel - 3 5_QPsf0zVgA3I - transcript (automated).pdf","Transcript Link")</f>
        <v>Transcript Link</v>
      </c>
      <c r="M376" s="2" t="str">
        <f>HYPERLINK("https://files.afu.se/Downloads/Transcripts/Society%20for%20Scientific%20Exploration%20(SSE)/2010 05 16 - Society for Scientific Exploration - SSE Talks - Science And The Afterlife - Julie Beischel - 3 5_QPsf0zVgA3I - transcript (automated).pdf","Transcript Link")</f>
        <v>Transcript Link</v>
      </c>
    </row>
    <row r="377" ht="225" spans="1:13">
      <c r="A377" s="1" t="s">
        <v>1525</v>
      </c>
      <c r="B377" s="1" t="s">
        <v>13</v>
      </c>
      <c r="C377" s="4" t="s">
        <v>1569</v>
      </c>
      <c r="D377" s="1" t="s">
        <v>1570</v>
      </c>
      <c r="E377" s="1" t="s">
        <v>1567</v>
      </c>
      <c r="F377" s="4" t="s">
        <v>17</v>
      </c>
      <c r="G377" s="1" t="s">
        <v>18</v>
      </c>
      <c r="H377" s="1" t="s">
        <v>19</v>
      </c>
      <c r="I377" s="1" t="s">
        <v>20</v>
      </c>
      <c r="J377" s="1" t="s">
        <v>1571</v>
      </c>
      <c r="K377" s="1" t="s">
        <v>22</v>
      </c>
      <c r="L377" s="1" t="str">
        <f>HYPERLINK("https://files.afu.se/Downloads/Transcripts/Society%20for%20Scientific%20Exploration%20(SSE)/2010 05 16 - Society for Scientific Exploration - SSE Talks - Science And The Afterlife - Julie Beischel - 4 5_gYS2N5pzjX4 - transcript (automated).pdf","Transcript Link")</f>
        <v>Transcript Link</v>
      </c>
      <c r="M377" s="2" t="str">
        <f>HYPERLINK("https://files.afu.se/Downloads/Transcripts/Society%20for%20Scientific%20Exploration%20(SSE)/2010 05 16 - Society for Scientific Exploration - SSE Talks - Science And The Afterlife - Julie Beischel - 4 5_gYS2N5pzjX4 - transcript (automated).pdf","Transcript Link")</f>
        <v>Transcript Link</v>
      </c>
    </row>
    <row r="378" ht="225" spans="1:13">
      <c r="A378" s="1" t="s">
        <v>1525</v>
      </c>
      <c r="B378" s="1" t="s">
        <v>13</v>
      </c>
      <c r="C378" s="4" t="s">
        <v>1572</v>
      </c>
      <c r="D378" s="1" t="s">
        <v>1573</v>
      </c>
      <c r="E378" s="1" t="s">
        <v>1567</v>
      </c>
      <c r="F378" s="4" t="s">
        <v>17</v>
      </c>
      <c r="G378" s="1" t="s">
        <v>18</v>
      </c>
      <c r="H378" s="1" t="s">
        <v>19</v>
      </c>
      <c r="I378" s="1" t="s">
        <v>20</v>
      </c>
      <c r="J378" s="1" t="s">
        <v>1574</v>
      </c>
      <c r="K378" s="1" t="s">
        <v>22</v>
      </c>
      <c r="L378" s="1" t="str">
        <f>HYPERLINK("https://files.afu.se/Downloads/Transcripts/Society%20for%20Scientific%20Exploration%20(SSE)/2010 05 16 - Society for Scientific Exploration - SSE Talks - Science And The Afterlife - Julie Beischel - 1 5_t_Q-fmZ4QAU - transcript (automated).pdf","Transcript Link")</f>
        <v>Transcript Link</v>
      </c>
      <c r="M378" s="2" t="str">
        <f>HYPERLINK("https://files.afu.se/Downloads/Transcripts/Society%20for%20Scientific%20Exploration%20(SSE)/2010 05 16 - Society for Scientific Exploration - SSE Talks - Science And The Afterlife - Julie Beischel - 1 5_t_Q-fmZ4QAU - transcript (automated).pdf","Transcript Link")</f>
        <v>Transcript Link</v>
      </c>
    </row>
    <row r="379" ht="225" spans="1:13">
      <c r="A379" s="1" t="s">
        <v>1525</v>
      </c>
      <c r="B379" s="1" t="s">
        <v>13</v>
      </c>
      <c r="C379" s="4" t="s">
        <v>1575</v>
      </c>
      <c r="D379" s="1" t="s">
        <v>1576</v>
      </c>
      <c r="E379" s="1" t="s">
        <v>1567</v>
      </c>
      <c r="F379" s="4" t="s">
        <v>17</v>
      </c>
      <c r="G379" s="1" t="s">
        <v>18</v>
      </c>
      <c r="H379" s="1" t="s">
        <v>19</v>
      </c>
      <c r="I379" s="1" t="s">
        <v>20</v>
      </c>
      <c r="J379" s="1" t="s">
        <v>1577</v>
      </c>
      <c r="K379" s="1" t="s">
        <v>22</v>
      </c>
      <c r="L379" s="1" t="str">
        <f>HYPERLINK("https://files.afu.se/Downloads/Transcripts/Society%20for%20Scientific%20Exploration%20(SSE)/2010 05 16 - Society for Scientific Exploration - SSE Talks - Science And The Afterlife - Julie Beischel - 2 5_v-dpeYmRhSo - transcript (automated).pdf","Transcript Link")</f>
        <v>Transcript Link</v>
      </c>
      <c r="M379" s="2" t="str">
        <f>HYPERLINK("https://files.afu.se/Downloads/Transcripts/Society%20for%20Scientific%20Exploration%20(SSE)/2010 05 16 - Society for Scientific Exploration - SSE Talks - Science And The Afterlife - Julie Beischel - 2 5_v-dpeYmRhSo - transcript (automated).pdf","Transcript Link")</f>
        <v>Transcript Link</v>
      </c>
    </row>
    <row r="380" ht="225" spans="1:13">
      <c r="A380" s="1" t="s">
        <v>1525</v>
      </c>
      <c r="B380" s="1" t="s">
        <v>13</v>
      </c>
      <c r="C380" s="4" t="s">
        <v>1578</v>
      </c>
      <c r="D380" s="1" t="s">
        <v>1579</v>
      </c>
      <c r="E380" s="1" t="s">
        <v>1567</v>
      </c>
      <c r="F380" s="4" t="s">
        <v>17</v>
      </c>
      <c r="G380" s="1" t="s">
        <v>18</v>
      </c>
      <c r="H380" s="1" t="s">
        <v>19</v>
      </c>
      <c r="I380" s="1" t="s">
        <v>20</v>
      </c>
      <c r="J380" s="1" t="s">
        <v>1580</v>
      </c>
      <c r="K380" s="1" t="s">
        <v>22</v>
      </c>
      <c r="L380" s="1" t="str">
        <f>HYPERLINK("https://files.afu.se/Downloads/Transcripts/Society%20for%20Scientific%20Exploration%20(SSE)/2010 05 16 - Society for Scientific Exploration - SSE Talks - Science And The Afterlife - Julie Beischel - 5 5_hcotBzjXndI - transcript (automated).pdf","Transcript Link")</f>
        <v>Transcript Link</v>
      </c>
      <c r="M380" s="2" t="str">
        <f>HYPERLINK("https://files.afu.se/Downloads/Transcripts/Society%20for%20Scientific%20Exploration%20(SSE)/2010 05 16 - Society for Scientific Exploration - SSE Talks - Science And The Afterlife - Julie Beischel - 5 5_hcotBzjXndI - transcript (automated).pdf","Transcript Link")</f>
        <v>Transcript Link</v>
      </c>
    </row>
    <row r="381" ht="240" spans="1:13">
      <c r="A381" s="1" t="s">
        <v>1581</v>
      </c>
      <c r="B381" s="1" t="s">
        <v>13</v>
      </c>
      <c r="C381" s="4" t="s">
        <v>1582</v>
      </c>
      <c r="D381" s="1" t="s">
        <v>1583</v>
      </c>
      <c r="E381" s="1" t="s">
        <v>1584</v>
      </c>
      <c r="F381" s="4" t="s">
        <v>17</v>
      </c>
      <c r="G381" s="1" t="s">
        <v>18</v>
      </c>
      <c r="H381" s="1" t="s">
        <v>19</v>
      </c>
      <c r="I381" s="1" t="s">
        <v>20</v>
      </c>
      <c r="J381" s="1" t="s">
        <v>1585</v>
      </c>
      <c r="K381" s="1" t="s">
        <v>22</v>
      </c>
      <c r="L381" s="1" t="str">
        <f>HYPERLINK("https://files.afu.se/Downloads/Transcripts/Society%20for%20Scientific%20Exploration%20(SSE)/2009 07 30 - Society for Scientific Exploration - SSE Talks - Parapsychology Research Methods 2 2_5De7gYtNPfc - transcript (automated).pdf","Transcript Link")</f>
        <v>Transcript Link</v>
      </c>
      <c r="M381" s="2" t="str">
        <f>HYPERLINK("https://files.afu.se/Downloads/Transcripts/Society%20for%20Scientific%20Exploration%20(SSE)/2009 07 30 - Society for Scientific Exploration - SSE Talks - Parapsychology Research Methods 2 2_5De7gYtNPfc - transcript (automated).pdf","Transcript Link")</f>
        <v>Transcript Link</v>
      </c>
    </row>
    <row r="382" ht="240" spans="1:13">
      <c r="A382" s="1" t="s">
        <v>1581</v>
      </c>
      <c r="B382" s="1" t="s">
        <v>13</v>
      </c>
      <c r="C382" s="4" t="s">
        <v>1586</v>
      </c>
      <c r="D382" s="1" t="s">
        <v>1587</v>
      </c>
      <c r="E382" s="1" t="s">
        <v>1584</v>
      </c>
      <c r="F382" s="4" t="s">
        <v>17</v>
      </c>
      <c r="G382" s="1" t="s">
        <v>18</v>
      </c>
      <c r="H382" s="1" t="s">
        <v>19</v>
      </c>
      <c r="I382" s="1" t="s">
        <v>20</v>
      </c>
      <c r="J382" s="1" t="s">
        <v>1588</v>
      </c>
      <c r="K382" s="1" t="s">
        <v>22</v>
      </c>
      <c r="L382" s="1" t="str">
        <f>HYPERLINK("https://files.afu.se/Downloads/Transcripts/Society%20for%20Scientific%20Exploration%20(SSE)/2009 07 30 - Society for Scientific Exploration - SSE Talks - Parapsychology Research Methods 1 2_8Jw6pePlfvs - transcript (automated).pdf","Transcript Link")</f>
        <v>Transcript Link</v>
      </c>
      <c r="M382" s="2" t="str">
        <f>HYPERLINK("https://files.afu.se/Downloads/Transcripts/Society%20for%20Scientific%20Exploration%20(SSE)/2009 07 30 - Society for Scientific Exploration - SSE Talks - Parapsychology Research Methods 1 2_8Jw6pePlfvs - transcript (automated).pdf","Transcript Link")</f>
        <v>Transcript Link</v>
      </c>
    </row>
    <row r="383" ht="225" spans="1:13">
      <c r="A383" s="1" t="s">
        <v>1581</v>
      </c>
      <c r="B383" s="1" t="s">
        <v>13</v>
      </c>
      <c r="C383" s="4" t="s">
        <v>1589</v>
      </c>
      <c r="D383" s="1" t="s">
        <v>1590</v>
      </c>
      <c r="E383" s="1" t="s">
        <v>1591</v>
      </c>
      <c r="F383" s="4" t="s">
        <v>17</v>
      </c>
      <c r="G383" s="1" t="s">
        <v>18</v>
      </c>
      <c r="H383" s="1" t="s">
        <v>19</v>
      </c>
      <c r="I383" s="1" t="s">
        <v>20</v>
      </c>
      <c r="J383" s="1" t="s">
        <v>1592</v>
      </c>
      <c r="K383" s="1" t="s">
        <v>22</v>
      </c>
      <c r="L383" s="1" t="str">
        <f>HYPERLINK("https://files.afu.se/Downloads/Transcripts/Society%20for%20Scientific%20Exploration%20(SSE)/2009 07 30 - Society for Scientific Exploration - SSE Talks - Mysteries of Insect Olfaction 2 3_0eqHp36CXbo - transcript (automated).pdf","Transcript Link")</f>
        <v>Transcript Link</v>
      </c>
      <c r="M383" s="2" t="str">
        <f>HYPERLINK("https://files.afu.se/Downloads/Transcripts/Society%20for%20Scientific%20Exploration%20(SSE)/2009 07 30 - Society for Scientific Exploration - SSE Talks - Mysteries of Insect Olfaction 2 3_0eqHp36CXbo - transcript (automated).pdf","Transcript Link")</f>
        <v>Transcript Link</v>
      </c>
    </row>
    <row r="384" ht="225" spans="1:13">
      <c r="A384" s="1" t="s">
        <v>1581</v>
      </c>
      <c r="B384" s="1" t="s">
        <v>13</v>
      </c>
      <c r="C384" s="4" t="s">
        <v>1593</v>
      </c>
      <c r="D384" s="1" t="s">
        <v>1594</v>
      </c>
      <c r="E384" s="1" t="s">
        <v>1591</v>
      </c>
      <c r="F384" s="4" t="s">
        <v>17</v>
      </c>
      <c r="G384" s="1" t="s">
        <v>18</v>
      </c>
      <c r="H384" s="1" t="s">
        <v>19</v>
      </c>
      <c r="I384" s="1" t="s">
        <v>20</v>
      </c>
      <c r="J384" s="1" t="s">
        <v>1595</v>
      </c>
      <c r="K384" s="1" t="s">
        <v>22</v>
      </c>
      <c r="L384" s="1" t="str">
        <f>HYPERLINK("https://files.afu.se/Downloads/Transcripts/Society%20for%20Scientific%20Exploration%20(SSE)/2009 07 30 - Society for Scientific Exploration - SSE Talks - Mysteries of Insect Olfaction 3 3_NDvy8vSu3UA - transcript (automated).pdf","Transcript Link")</f>
        <v>Transcript Link</v>
      </c>
      <c r="M384" s="2" t="str">
        <f>HYPERLINK("https://files.afu.se/Downloads/Transcripts/Society%20for%20Scientific%20Exploration%20(SSE)/2009 07 30 - Society for Scientific Exploration - SSE Talks - Mysteries of Insect Olfaction 3 3_NDvy8vSu3UA - transcript (automated).pdf","Transcript Link")</f>
        <v>Transcript Link</v>
      </c>
    </row>
    <row r="385" ht="225" spans="1:13">
      <c r="A385" s="1" t="s">
        <v>1581</v>
      </c>
      <c r="B385" s="1" t="s">
        <v>13</v>
      </c>
      <c r="C385" s="4" t="s">
        <v>1596</v>
      </c>
      <c r="D385" s="1" t="s">
        <v>1597</v>
      </c>
      <c r="E385" s="1" t="s">
        <v>1591</v>
      </c>
      <c r="F385" s="4" t="s">
        <v>17</v>
      </c>
      <c r="G385" s="1" t="s">
        <v>18</v>
      </c>
      <c r="H385" s="1" t="s">
        <v>19</v>
      </c>
      <c r="I385" s="1" t="s">
        <v>20</v>
      </c>
      <c r="J385" s="1" t="s">
        <v>1598</v>
      </c>
      <c r="K385" s="1" t="s">
        <v>22</v>
      </c>
      <c r="L385" s="1" t="str">
        <f>HYPERLINK("https://files.afu.se/Downloads/Transcripts/Society%20for%20Scientific%20Exploration%20(SSE)/2009 07 30 - Society for Scientific Exploration - SSE Talks - Mysteries of Insect Olfaction 1 3_i2Rn6zAokKs - transcript (automated).pdf","Transcript Link")</f>
        <v>Transcript Link</v>
      </c>
      <c r="M385" s="2" t="str">
        <f>HYPERLINK("https://files.afu.se/Downloads/Transcripts/Society%20for%20Scientific%20Exploration%20(SSE)/2009 07 30 - Society for Scientific Exploration - SSE Talks - Mysteries of Insect Olfaction 1 3_i2Rn6zAokKs - transcript (automated).pdf","Transcript Link")</f>
        <v>Transcript Link</v>
      </c>
    </row>
    <row r="386" ht="240" spans="1:13">
      <c r="A386" s="1" t="s">
        <v>1581</v>
      </c>
      <c r="B386" s="1" t="s">
        <v>13</v>
      </c>
      <c r="C386" s="4" t="s">
        <v>1599</v>
      </c>
      <c r="D386" s="1" t="s">
        <v>1600</v>
      </c>
      <c r="E386" s="1" t="s">
        <v>1601</v>
      </c>
      <c r="F386" s="4" t="s">
        <v>17</v>
      </c>
      <c r="G386" s="1" t="s">
        <v>18</v>
      </c>
      <c r="H386" s="1" t="s">
        <v>19</v>
      </c>
      <c r="I386" s="1" t="s">
        <v>20</v>
      </c>
      <c r="J386" s="1" t="s">
        <v>1602</v>
      </c>
      <c r="K386" s="1" t="s">
        <v>22</v>
      </c>
      <c r="L386" s="1" t="str">
        <f>HYPERLINK("https://files.afu.se/Downloads/Transcripts/Society%20for%20Scientific%20Exploration%20(SSE)/2009 07 30 - Society for Scientific Exploration - SSE Talks - Descartes and Non-Physical Mind 2 3_iQ8pa0gFTI4 - transcript (automated).pdf","Transcript Link")</f>
        <v>Transcript Link</v>
      </c>
      <c r="M386" s="2" t="str">
        <f>HYPERLINK("https://files.afu.se/Downloads/Transcripts/Society%20for%20Scientific%20Exploration%20(SSE)/2009 07 30 - Society for Scientific Exploration - SSE Talks - Descartes and Non-Physical Mind 2 3_iQ8pa0gFTI4 - transcript (automated).pdf","Transcript Link")</f>
        <v>Transcript Link</v>
      </c>
    </row>
    <row r="387" ht="240" spans="1:13">
      <c r="A387" s="1" t="s">
        <v>1581</v>
      </c>
      <c r="B387" s="1" t="s">
        <v>13</v>
      </c>
      <c r="C387" s="4" t="s">
        <v>1603</v>
      </c>
      <c r="D387" s="1" t="s">
        <v>1604</v>
      </c>
      <c r="E387" s="1" t="s">
        <v>1601</v>
      </c>
      <c r="F387" s="4" t="s">
        <v>17</v>
      </c>
      <c r="G387" s="1" t="s">
        <v>18</v>
      </c>
      <c r="H387" s="1" t="s">
        <v>19</v>
      </c>
      <c r="I387" s="1" t="s">
        <v>20</v>
      </c>
      <c r="J387" s="1" t="s">
        <v>1605</v>
      </c>
      <c r="K387" s="1" t="s">
        <v>22</v>
      </c>
      <c r="L387" s="1" t="str">
        <f>HYPERLINK("https://files.afu.se/Downloads/Transcripts/Society%20for%20Scientific%20Exploration%20(SSE)/2009 07 30 - Society for Scientific Exploration - SSE Talks - Descartes and Non-Physical Mind 1 3_Pt9RwJHBg68 - transcript (automated).pdf","Transcript Link")</f>
        <v>Transcript Link</v>
      </c>
      <c r="M387" s="2" t="str">
        <f>HYPERLINK("https://files.afu.se/Downloads/Transcripts/Society%20for%20Scientific%20Exploration%20(SSE)/2009 07 30 - Society for Scientific Exploration - SSE Talks - Descartes and Non-Physical Mind 1 3_Pt9RwJHBg68 - transcript (automated).pdf","Transcript Link")</f>
        <v>Transcript Link</v>
      </c>
    </row>
    <row r="388" ht="240" spans="1:13">
      <c r="A388" s="1" t="s">
        <v>1581</v>
      </c>
      <c r="B388" s="1" t="s">
        <v>13</v>
      </c>
      <c r="C388" s="4" t="s">
        <v>1606</v>
      </c>
      <c r="D388" s="1" t="s">
        <v>1607</v>
      </c>
      <c r="E388" s="1" t="s">
        <v>1601</v>
      </c>
      <c r="F388" s="4" t="s">
        <v>17</v>
      </c>
      <c r="G388" s="1" t="s">
        <v>18</v>
      </c>
      <c r="H388" s="1" t="s">
        <v>19</v>
      </c>
      <c r="I388" s="1" t="s">
        <v>20</v>
      </c>
      <c r="J388" s="1" t="s">
        <v>1608</v>
      </c>
      <c r="K388" s="1" t="s">
        <v>22</v>
      </c>
      <c r="L388" s="1" t="str">
        <f>HYPERLINK("https://files.afu.se/Downloads/Transcripts/Society%20for%20Scientific%20Exploration%20(SSE)/2009 07 30 - Society for Scientific Exploration - SSE Talks - Descartes and Non-Physical Mind 3 3_LXKNj3etD0c - transcript (automated).pdf","Transcript Link")</f>
        <v>Transcript Link</v>
      </c>
      <c r="M388" s="2" t="str">
        <f>HYPERLINK("https://files.afu.se/Downloads/Transcripts/Society%20for%20Scientific%20Exploration%20(SSE)/2009 07 30 - Society for Scientific Exploration - SSE Talks - Descartes and Non-Physical Mind 3 3_LXKNj3etD0c - transcript (automated).pdf","Transcript Link")</f>
        <v>Transcript Link</v>
      </c>
    </row>
    <row r="389" ht="270" spans="1:13">
      <c r="A389" s="1" t="s">
        <v>1581</v>
      </c>
      <c r="B389" s="1" t="s">
        <v>13</v>
      </c>
      <c r="C389" s="4" t="s">
        <v>1609</v>
      </c>
      <c r="D389" s="1" t="s">
        <v>1610</v>
      </c>
      <c r="E389" s="1" t="s">
        <v>1611</v>
      </c>
      <c r="F389" s="4" t="s">
        <v>17</v>
      </c>
      <c r="G389" s="1" t="s">
        <v>18</v>
      </c>
      <c r="H389" s="1" t="s">
        <v>19</v>
      </c>
      <c r="I389" s="1" t="s">
        <v>20</v>
      </c>
      <c r="J389" s="1" t="s">
        <v>1612</v>
      </c>
      <c r="K389" s="1" t="s">
        <v>22</v>
      </c>
      <c r="L389" s="1" t="str">
        <f>HYPERLINK("https://files.afu.se/Downloads/Transcripts/Society%20for%20Scientific%20Exploration%20(SSE)/2009 07 30 - Society for Scientific Exploration - SSE Talks - Quantum Mechanics and Consciousness 4 4_z-VGhOYE770 - transcript (automated).pdf","Transcript Link")</f>
        <v>Transcript Link</v>
      </c>
      <c r="M389" s="2" t="str">
        <f>HYPERLINK("https://files.afu.se/Downloads/Transcripts/Society%20for%20Scientific%20Exploration%20(SSE)/2009 07 30 - Society for Scientific Exploration - SSE Talks - Quantum Mechanics and Consciousness 4 4_z-VGhOYE770 - transcript (automated).pdf","Transcript Link")</f>
        <v>Transcript Link</v>
      </c>
    </row>
    <row r="390" ht="270" spans="1:13">
      <c r="A390" s="1" t="s">
        <v>1581</v>
      </c>
      <c r="B390" s="1" t="s">
        <v>13</v>
      </c>
      <c r="C390" s="4" t="s">
        <v>1613</v>
      </c>
      <c r="D390" s="1" t="s">
        <v>1614</v>
      </c>
      <c r="E390" s="1" t="s">
        <v>1611</v>
      </c>
      <c r="F390" s="4" t="s">
        <v>17</v>
      </c>
      <c r="G390" s="1" t="s">
        <v>18</v>
      </c>
      <c r="H390" s="1" t="s">
        <v>19</v>
      </c>
      <c r="I390" s="1" t="s">
        <v>20</v>
      </c>
      <c r="J390" s="1" t="s">
        <v>1615</v>
      </c>
      <c r="K390" s="1" t="s">
        <v>22</v>
      </c>
      <c r="L390" s="1" t="str">
        <f>HYPERLINK("https://files.afu.se/Downloads/Transcripts/Society%20for%20Scientific%20Exploration%20(SSE)/2009 07 30 - Society for Scientific Exploration - SSE Talks - Quantum Mechanics and Consciousness 3 4_j3LGiZWhfVM - transcript (automated).pdf","Transcript Link")</f>
        <v>Transcript Link</v>
      </c>
      <c r="M390" s="2" t="str">
        <f>HYPERLINK("https://files.afu.se/Downloads/Transcripts/Society%20for%20Scientific%20Exploration%20(SSE)/2009 07 30 - Society for Scientific Exploration - SSE Talks - Quantum Mechanics and Consciousness 3 4_j3LGiZWhfVM - transcript (automated).pdf","Transcript Link")</f>
        <v>Transcript Link</v>
      </c>
    </row>
    <row r="391" ht="270" spans="1:13">
      <c r="A391" s="1" t="s">
        <v>1581</v>
      </c>
      <c r="B391" s="1" t="s">
        <v>13</v>
      </c>
      <c r="C391" s="4" t="s">
        <v>1616</v>
      </c>
      <c r="D391" s="1" t="s">
        <v>1617</v>
      </c>
      <c r="E391" s="1" t="s">
        <v>1611</v>
      </c>
      <c r="F391" s="4" t="s">
        <v>17</v>
      </c>
      <c r="G391" s="1" t="s">
        <v>18</v>
      </c>
      <c r="H391" s="1" t="s">
        <v>19</v>
      </c>
      <c r="I391" s="1" t="s">
        <v>20</v>
      </c>
      <c r="J391" s="1" t="s">
        <v>1618</v>
      </c>
      <c r="K391" s="1" t="s">
        <v>22</v>
      </c>
      <c r="L391" s="1" t="str">
        <f>HYPERLINK("https://files.afu.se/Downloads/Transcripts/Society%20for%20Scientific%20Exploration%20(SSE)/2009 07 30 - Society for Scientific Exploration - SSE Talks - Quantum Mechanics and Consciousness 2 4_Z31oGddiaCU - transcript (automated).pdf","Transcript Link")</f>
        <v>Transcript Link</v>
      </c>
      <c r="M391" s="2" t="str">
        <f>HYPERLINK("https://files.afu.se/Downloads/Transcripts/Society%20for%20Scientific%20Exploration%20(SSE)/2009 07 30 - Society for Scientific Exploration - SSE Talks - Quantum Mechanics and Consciousness 2 4_Z31oGddiaCU - transcript (automated).pdf","Transcript Link")</f>
        <v>Transcript Link</v>
      </c>
    </row>
    <row r="392" ht="270" spans="1:13">
      <c r="A392" s="1" t="s">
        <v>1581</v>
      </c>
      <c r="B392" s="1" t="s">
        <v>13</v>
      </c>
      <c r="C392" s="4" t="s">
        <v>1619</v>
      </c>
      <c r="D392" s="1" t="s">
        <v>1620</v>
      </c>
      <c r="E392" s="1" t="s">
        <v>1611</v>
      </c>
      <c r="F392" s="4" t="s">
        <v>17</v>
      </c>
      <c r="G392" s="1" t="s">
        <v>18</v>
      </c>
      <c r="H392" s="1" t="s">
        <v>19</v>
      </c>
      <c r="I392" s="1" t="s">
        <v>20</v>
      </c>
      <c r="J392" s="1" t="s">
        <v>1621</v>
      </c>
      <c r="K392" s="1" t="s">
        <v>22</v>
      </c>
      <c r="L392" s="1" t="str">
        <f>HYPERLINK("https://files.afu.se/Downloads/Transcripts/Society%20for%20Scientific%20Exploration%20(SSE)/2009 07 30 - Society for Scientific Exploration - SSE Talks - Quantum Mechanics and Consciousness 1 4_nttB3Wze3Y8 - transcript (automated).pdf","Transcript Link")</f>
        <v>Transcript Link</v>
      </c>
      <c r="M392" s="2" t="str">
        <f>HYPERLINK("https://files.afu.se/Downloads/Transcripts/Society%20for%20Scientific%20Exploration%20(SSE)/2009 07 30 - Society for Scientific Exploration - SSE Talks - Quantum Mechanics and Consciousness 1 4_nttB3Wze3Y8 - transcript (automated).pdf","Transcript Link")</f>
        <v>Transcript Link</v>
      </c>
    </row>
    <row r="393" ht="315" spans="1:13">
      <c r="A393" s="1" t="s">
        <v>1581</v>
      </c>
      <c r="B393" s="1" t="s">
        <v>13</v>
      </c>
      <c r="C393" s="4" t="s">
        <v>1622</v>
      </c>
      <c r="D393" s="1" t="s">
        <v>1623</v>
      </c>
      <c r="E393" s="1" t="s">
        <v>1624</v>
      </c>
      <c r="F393" s="4" t="s">
        <v>17</v>
      </c>
      <c r="G393" s="1" t="s">
        <v>18</v>
      </c>
      <c r="H393" s="1" t="s">
        <v>19</v>
      </c>
      <c r="I393" s="1" t="s">
        <v>20</v>
      </c>
      <c r="J393" s="1" t="s">
        <v>1625</v>
      </c>
      <c r="K393" s="1" t="s">
        <v>22</v>
      </c>
      <c r="L393" s="1" t="str">
        <f>HYPERLINK("https://files.afu.se/Downloads/Transcripts/Society%20for%20Scientific%20Exploration%20(SSE)/2009 07 30 - Society for Scientific Exploration - SSE Talks - 40 Hz Brainwaves and Higher Consciousness 3 3_hisohVo8M5M - transcript (automated).pdf","Transcript Link")</f>
        <v>Transcript Link</v>
      </c>
      <c r="M393" s="2" t="str">
        <f>HYPERLINK("https://files.afu.se/Downloads/Transcripts/Society%20for%20Scientific%20Exploration%20(SSE)/2009 07 30 - Society for Scientific Exploration - SSE Talks - 40 Hz Brainwaves and Higher Consciousness 3 3_hisohVo8M5M - transcript (automated).pdf","Transcript Link")</f>
        <v>Transcript Link</v>
      </c>
    </row>
    <row r="394" ht="315" spans="1:13">
      <c r="A394" s="1" t="s">
        <v>1581</v>
      </c>
      <c r="B394" s="1" t="s">
        <v>13</v>
      </c>
      <c r="C394" s="4" t="s">
        <v>1626</v>
      </c>
      <c r="D394" s="1" t="s">
        <v>1627</v>
      </c>
      <c r="E394" s="1" t="s">
        <v>1624</v>
      </c>
      <c r="F394" s="4" t="s">
        <v>17</v>
      </c>
      <c r="G394" s="1" t="s">
        <v>18</v>
      </c>
      <c r="H394" s="1" t="s">
        <v>19</v>
      </c>
      <c r="I394" s="1" t="s">
        <v>20</v>
      </c>
      <c r="J394" s="1" t="s">
        <v>1628</v>
      </c>
      <c r="K394" s="1" t="s">
        <v>22</v>
      </c>
      <c r="L394" s="1" t="str">
        <f>HYPERLINK("https://files.afu.se/Downloads/Transcripts/Society%20for%20Scientific%20Exploration%20(SSE)/2009 07 30 - Society for Scientific Exploration - SSE Talks - 40 Hz Brainwaves and Higher Consciousness 2 3_TM6_Wmb6SPw - transcript (automated).pdf","Transcript Link")</f>
        <v>Transcript Link</v>
      </c>
      <c r="M394" s="2" t="str">
        <f>HYPERLINK("https://files.afu.se/Downloads/Transcripts/Society%20for%20Scientific%20Exploration%20(SSE)/2009 07 30 - Society for Scientific Exploration - SSE Talks - 40 Hz Brainwaves and Higher Consciousness 2 3_TM6_Wmb6SPw - transcript (automated).pdf","Transcript Link")</f>
        <v>Transcript Link</v>
      </c>
    </row>
    <row r="395" ht="315" spans="1:13">
      <c r="A395" s="1" t="s">
        <v>1581</v>
      </c>
      <c r="B395" s="1" t="s">
        <v>13</v>
      </c>
      <c r="C395" s="4" t="s">
        <v>1629</v>
      </c>
      <c r="D395" s="1" t="s">
        <v>1630</v>
      </c>
      <c r="E395" s="1" t="s">
        <v>1624</v>
      </c>
      <c r="F395" s="4" t="s">
        <v>17</v>
      </c>
      <c r="G395" s="1" t="s">
        <v>18</v>
      </c>
      <c r="H395" s="1" t="s">
        <v>19</v>
      </c>
      <c r="I395" s="1" t="s">
        <v>20</v>
      </c>
      <c r="J395" s="1" t="s">
        <v>1631</v>
      </c>
      <c r="K395" s="1" t="s">
        <v>22</v>
      </c>
      <c r="L395" s="1" t="str">
        <f>HYPERLINK("https://files.afu.se/Downloads/Transcripts/Society%20for%20Scientific%20Exploration%20(SSE)/2009 07 30 - Society for Scientific Exploration - SSE Talks - 40 Hz Brainwaves and Higher Consciousness 1 3_KnLl9vs3W20 - transcript (automated).pdf","Transcript Link")</f>
        <v>Transcript Link</v>
      </c>
      <c r="M395" s="2" t="str">
        <f>HYPERLINK("https://files.afu.se/Downloads/Transcripts/Society%20for%20Scientific%20Exploration%20(SSE)/2009 07 30 - Society for Scientific Exploration - SSE Talks - 40 Hz Brainwaves and Higher Consciousness 1 3_KnLl9vs3W20 - transcript (automated).pdf","Transcript Link")</f>
        <v>Transcript Link</v>
      </c>
    </row>
    <row r="396" ht="225" spans="1:13">
      <c r="A396" s="1" t="s">
        <v>1632</v>
      </c>
      <c r="B396" s="1" t="s">
        <v>13</v>
      </c>
      <c r="C396" s="4" t="s">
        <v>1633</v>
      </c>
      <c r="D396" s="1" t="s">
        <v>1634</v>
      </c>
      <c r="E396" s="1" t="s">
        <v>1635</v>
      </c>
      <c r="F396" s="4" t="s">
        <v>17</v>
      </c>
      <c r="G396" s="1" t="s">
        <v>18</v>
      </c>
      <c r="H396" s="1" t="s">
        <v>19</v>
      </c>
      <c r="I396" s="1" t="s">
        <v>20</v>
      </c>
      <c r="J396" s="1" t="s">
        <v>1636</v>
      </c>
      <c r="K396" s="1" t="s">
        <v>22</v>
      </c>
      <c r="L396" s="1" t="str">
        <f>HYPERLINK("https://files.afu.se/Downloads/Transcripts/Society%20for%20Scientific%20Exploration%20(SSE)/2009 07 27 - Society for Scientific Exploration - SSE Talks - Disproof of HIV AIDS Theory 1 3_3QSMb0pgmpY - transcript (automated).pdf","Transcript Link")</f>
        <v>Transcript Link</v>
      </c>
      <c r="M396" s="2" t="str">
        <f>HYPERLINK("https://files.afu.se/Downloads/Transcripts/Society%20for%20Scientific%20Exploration%20(SSE)/2009 07 27 - Society for Scientific Exploration - SSE Talks - Disproof of HIV AIDS Theory 1 3_3QSMb0pgmpY - transcript (automated).pdf","Transcript Link")</f>
        <v>Transcript Link</v>
      </c>
    </row>
    <row r="397" ht="225" spans="1:13">
      <c r="A397" s="1" t="s">
        <v>1632</v>
      </c>
      <c r="B397" s="1" t="s">
        <v>13</v>
      </c>
      <c r="C397" s="4" t="s">
        <v>1637</v>
      </c>
      <c r="D397" s="1" t="s">
        <v>1638</v>
      </c>
      <c r="E397" s="1" t="s">
        <v>1635</v>
      </c>
      <c r="F397" s="4" t="s">
        <v>17</v>
      </c>
      <c r="G397" s="1" t="s">
        <v>18</v>
      </c>
      <c r="H397" s="1" t="s">
        <v>19</v>
      </c>
      <c r="I397" s="1" t="s">
        <v>20</v>
      </c>
      <c r="J397" s="1" t="s">
        <v>1639</v>
      </c>
      <c r="K397" s="1" t="s">
        <v>22</v>
      </c>
      <c r="L397" s="1" t="str">
        <f>HYPERLINK("https://files.afu.se/Downloads/Transcripts/Society%20for%20Scientific%20Exploration%20(SSE)/2009 07 27 - Society for Scientific Exploration - SSE Talks - Disproof of HIV AIDS Theory 2 3_66-gDhfMTLg - transcript (automated).pdf","Transcript Link")</f>
        <v>Transcript Link</v>
      </c>
      <c r="M397" s="2" t="str">
        <f>HYPERLINK("https://files.afu.se/Downloads/Transcripts/Society%20for%20Scientific%20Exploration%20(SSE)/2009 07 27 - Society for Scientific Exploration - SSE Talks - Disproof of HIV AIDS Theory 2 3_66-gDhfMTLg - transcript (automated).pdf","Transcript Link")</f>
        <v>Transcript Link</v>
      </c>
    </row>
    <row r="398" ht="225" spans="1:13">
      <c r="A398" s="1" t="s">
        <v>1632</v>
      </c>
      <c r="B398" s="1" t="s">
        <v>13</v>
      </c>
      <c r="C398" s="4" t="s">
        <v>1640</v>
      </c>
      <c r="D398" s="1" t="s">
        <v>1641</v>
      </c>
      <c r="E398" s="1" t="s">
        <v>1635</v>
      </c>
      <c r="F398" s="4" t="s">
        <v>17</v>
      </c>
      <c r="G398" s="1" t="s">
        <v>18</v>
      </c>
      <c r="H398" s="1" t="s">
        <v>19</v>
      </c>
      <c r="I398" s="1" t="s">
        <v>20</v>
      </c>
      <c r="J398" s="1" t="s">
        <v>1642</v>
      </c>
      <c r="K398" s="1" t="s">
        <v>22</v>
      </c>
      <c r="L398" s="1" t="str">
        <f>HYPERLINK("https://files.afu.se/Downloads/Transcripts/Society%20for%20Scientific%20Exploration%20(SSE)/2009 07 27 - Society for Scientific Exploration - SSE Talks - Disproof of HIV AIDS Theory 3 3_cmfdSfLIT2g - transcript (automated).pdf","Transcript Link")</f>
        <v>Transcript Link</v>
      </c>
      <c r="M398" s="2" t="str">
        <f>HYPERLINK("https://files.afu.se/Downloads/Transcripts/Society%20for%20Scientific%20Exploration%20(SSE)/2009 07 27 - Society for Scientific Exploration - SSE Talks - Disproof of HIV AIDS Theory 3 3_cmfdSfLIT2g - transcript (automated).pdf","Transcript Link")</f>
        <v>Transcript Link</v>
      </c>
    </row>
    <row r="399" ht="270" spans="1:13">
      <c r="A399" s="1" t="s">
        <v>1632</v>
      </c>
      <c r="B399" s="1" t="s">
        <v>13</v>
      </c>
      <c r="C399" s="4" t="s">
        <v>1643</v>
      </c>
      <c r="D399" s="1" t="s">
        <v>1644</v>
      </c>
      <c r="E399" s="1" t="s">
        <v>1645</v>
      </c>
      <c r="F399" s="4" t="s">
        <v>17</v>
      </c>
      <c r="G399" s="1" t="s">
        <v>18</v>
      </c>
      <c r="H399" s="1" t="s">
        <v>19</v>
      </c>
      <c r="I399" s="1" t="s">
        <v>20</v>
      </c>
      <c r="J399" s="1" t="s">
        <v>1646</v>
      </c>
      <c r="K399" s="1" t="s">
        <v>22</v>
      </c>
      <c r="L399" s="1" t="str">
        <f>HYPERLINK("https://files.afu.se/Downloads/Transcripts/Society%20for%20Scientific%20Exploration%20(SSE)/2009 07 27 - Society for Scientific Exploration - SSE Talks - Global Consciousness Project  New Findings 2 3_0a-HxereEYk - transcript (automated).pdf","Transcript Link")</f>
        <v>Transcript Link</v>
      </c>
      <c r="M399" s="2" t="str">
        <f>HYPERLINK("https://files.afu.se/Downloads/Transcripts/Society%20for%20Scientific%20Exploration%20(SSE)/2009 07 27 - Society for Scientific Exploration - SSE Talks - Global Consciousness Project  New Findings 2 3_0a-HxereEYk - transcript (automated).pdf","Transcript Link")</f>
        <v>Transcript Link</v>
      </c>
    </row>
    <row r="400" ht="270" spans="1:13">
      <c r="A400" s="1" t="s">
        <v>1632</v>
      </c>
      <c r="B400" s="1" t="s">
        <v>13</v>
      </c>
      <c r="C400" s="4" t="s">
        <v>1647</v>
      </c>
      <c r="D400" s="1" t="s">
        <v>1648</v>
      </c>
      <c r="E400" s="1" t="s">
        <v>1645</v>
      </c>
      <c r="F400" s="4" t="s">
        <v>17</v>
      </c>
      <c r="G400" s="1" t="s">
        <v>18</v>
      </c>
      <c r="H400" s="1" t="s">
        <v>19</v>
      </c>
      <c r="I400" s="1" t="s">
        <v>20</v>
      </c>
      <c r="J400" s="1" t="s">
        <v>1649</v>
      </c>
      <c r="K400" s="1" t="s">
        <v>22</v>
      </c>
      <c r="L400" s="1" t="str">
        <f>HYPERLINK("https://files.afu.se/Downloads/Transcripts/Society%20for%20Scientific%20Exploration%20(SSE)/2009 07 27 - Society for Scientific Exploration - SSE Talks - Global Consciousness Project  New Findings 1 3_BR02BhPvp7M - transcript (automated).pdf","Transcript Link")</f>
        <v>Transcript Link</v>
      </c>
      <c r="M400" s="2" t="str">
        <f>HYPERLINK("https://files.afu.se/Downloads/Transcripts/Society%20for%20Scientific%20Exploration%20(SSE)/2009 07 27 - Society for Scientific Exploration - SSE Talks - Global Consciousness Project  New Findings 1 3_BR02BhPvp7M - transcript (automated).pdf","Transcript Link")</f>
        <v>Transcript Link</v>
      </c>
    </row>
    <row r="401" ht="270" spans="1:13">
      <c r="A401" s="1" t="s">
        <v>1632</v>
      </c>
      <c r="B401" s="1" t="s">
        <v>13</v>
      </c>
      <c r="C401" s="4" t="s">
        <v>1650</v>
      </c>
      <c r="D401" s="1" t="s">
        <v>1651</v>
      </c>
      <c r="E401" s="1" t="s">
        <v>1652</v>
      </c>
      <c r="F401" s="4" t="s">
        <v>17</v>
      </c>
      <c r="G401" s="1" t="s">
        <v>18</v>
      </c>
      <c r="H401" s="1" t="s">
        <v>19</v>
      </c>
      <c r="I401" s="1" t="s">
        <v>20</v>
      </c>
      <c r="J401" s="1" t="s">
        <v>1653</v>
      </c>
      <c r="K401" s="1" t="s">
        <v>22</v>
      </c>
      <c r="L401" s="1" t="str">
        <f>HYPERLINK("https://files.afu.se/Downloads/Transcripts/Society%20for%20Scientific%20Exploration%20(SSE)/2009 07 27 - Society for Scientific Exploration - SSE Talks - Global Consciousness Project  New Findings 3 3_8baAyjHraJI - transcript (automated).pdf","Transcript Link")</f>
        <v>Transcript Link</v>
      </c>
      <c r="M401" s="2" t="str">
        <f>HYPERLINK("https://files.afu.se/Downloads/Transcripts/Society%20for%20Scientific%20Exploration%20(SSE)/2009 07 27 - Society for Scientific Exploration - SSE Talks - Global Consciousness Project  New Findings 3 3_8baAyjHraJI - transcript (automated).pdf","Transcript Link")</f>
        <v>Transcript Link</v>
      </c>
    </row>
    <row r="402" ht="255" spans="1:13">
      <c r="A402" s="1" t="s">
        <v>1632</v>
      </c>
      <c r="B402" s="1" t="s">
        <v>13</v>
      </c>
      <c r="C402" s="4" t="s">
        <v>1654</v>
      </c>
      <c r="D402" s="1" t="s">
        <v>1655</v>
      </c>
      <c r="E402" s="1" t="s">
        <v>1656</v>
      </c>
      <c r="F402" s="4" t="s">
        <v>17</v>
      </c>
      <c r="G402" s="1" t="s">
        <v>18</v>
      </c>
      <c r="H402" s="1" t="s">
        <v>19</v>
      </c>
      <c r="I402" s="1" t="s">
        <v>20</v>
      </c>
      <c r="J402" s="1" t="s">
        <v>1657</v>
      </c>
      <c r="K402" s="1" t="s">
        <v>22</v>
      </c>
      <c r="L402" s="1" t="str">
        <f>HYPERLINK("https://files.afu.se/Downloads/Transcripts/Society%20for%20Scientific%20Exploration%20(SSE)/2009 07 27 - Society for Scientific Exploration - SSE Talks - Mind-Matter Interaction and Robotics 2 2_VvWUet5eLXs - transcript (automated).pdf","Transcript Link")</f>
        <v>Transcript Link</v>
      </c>
      <c r="M402" s="2" t="str">
        <f>HYPERLINK("https://files.afu.se/Downloads/Transcripts/Society%20for%20Scientific%20Exploration%20(SSE)/2009 07 27 - Society for Scientific Exploration - SSE Talks - Mind-Matter Interaction and Robotics 2 2_VvWUet5eLXs - transcript (automated).pdf","Transcript Link")</f>
        <v>Transcript Link</v>
      </c>
    </row>
    <row r="403" ht="255" spans="1:13">
      <c r="A403" s="1" t="s">
        <v>1632</v>
      </c>
      <c r="B403" s="1" t="s">
        <v>13</v>
      </c>
      <c r="C403" s="4" t="s">
        <v>1658</v>
      </c>
      <c r="D403" s="1" t="s">
        <v>1659</v>
      </c>
      <c r="E403" s="1" t="s">
        <v>1656</v>
      </c>
      <c r="F403" s="4" t="s">
        <v>17</v>
      </c>
      <c r="G403" s="1" t="s">
        <v>18</v>
      </c>
      <c r="H403" s="1" t="s">
        <v>19</v>
      </c>
      <c r="I403" s="1" t="s">
        <v>20</v>
      </c>
      <c r="J403" s="1" t="s">
        <v>1660</v>
      </c>
      <c r="K403" s="1" t="s">
        <v>22</v>
      </c>
      <c r="L403" s="1" t="str">
        <f>HYPERLINK("https://files.afu.se/Downloads/Transcripts/Society%20for%20Scientific%20Exploration%20(SSE)/2009 07 27 - Society for Scientific Exploration - SSE Talks - Mind-Matter Interaction and Robotics 1 2_CBnWyGR8huE - transcript (automated).pdf","Transcript Link")</f>
        <v>Transcript Link</v>
      </c>
      <c r="M403" s="2" t="str">
        <f>HYPERLINK("https://files.afu.se/Downloads/Transcripts/Society%20for%20Scientific%20Exploration%20(SSE)/2009 07 27 - Society for Scientific Exploration - SSE Talks - Mind-Matter Interaction and Robotics 1 2_CBnWyGR8huE - transcript (automated).pdf","Transcript Link")</f>
        <v>Transcript Link</v>
      </c>
    </row>
    <row r="404" ht="285" spans="1:13">
      <c r="A404" s="1" t="s">
        <v>1632</v>
      </c>
      <c r="B404" s="1" t="s">
        <v>13</v>
      </c>
      <c r="C404" s="4" t="s">
        <v>1661</v>
      </c>
      <c r="D404" s="1" t="s">
        <v>1662</v>
      </c>
      <c r="E404" s="1" t="s">
        <v>1663</v>
      </c>
      <c r="F404" s="4" t="s">
        <v>17</v>
      </c>
      <c r="G404" s="1" t="s">
        <v>18</v>
      </c>
      <c r="H404" s="1" t="s">
        <v>19</v>
      </c>
      <c r="I404" s="1" t="s">
        <v>20</v>
      </c>
      <c r="J404" s="1" t="s">
        <v>1664</v>
      </c>
      <c r="K404" s="1" t="s">
        <v>22</v>
      </c>
      <c r="L404" s="1" t="str">
        <f>HYPERLINK("https://files.afu.se/Downloads/Transcripts/Society%20for%20Scientific%20Exploration%20(SSE)/2009 07 27 - Society for Scientific Exploration - SSE Talks - ESP and Consciousness 4 5_e7JHLp3-x70 - transcript (automated).pdf","Transcript Link")</f>
        <v>Transcript Link</v>
      </c>
      <c r="M404" s="2" t="str">
        <f>HYPERLINK("https://files.afu.se/Downloads/Transcripts/Society%20for%20Scientific%20Exploration%20(SSE)/2009 07 27 - Society for Scientific Exploration - SSE Talks - ESP and Consciousness 4 5_e7JHLp3-x70 - transcript (automated).pdf","Transcript Link")</f>
        <v>Transcript Link</v>
      </c>
    </row>
    <row r="405" ht="285" spans="1:13">
      <c r="A405" s="1" t="s">
        <v>1632</v>
      </c>
      <c r="B405" s="1" t="s">
        <v>13</v>
      </c>
      <c r="C405" s="4" t="s">
        <v>1665</v>
      </c>
      <c r="D405" s="1" t="s">
        <v>1666</v>
      </c>
      <c r="E405" s="1" t="s">
        <v>1663</v>
      </c>
      <c r="F405" s="4" t="s">
        <v>17</v>
      </c>
      <c r="G405" s="1" t="s">
        <v>18</v>
      </c>
      <c r="H405" s="1" t="s">
        <v>19</v>
      </c>
      <c r="I405" s="1" t="s">
        <v>20</v>
      </c>
      <c r="J405" s="1" t="s">
        <v>1667</v>
      </c>
      <c r="K405" s="1" t="s">
        <v>22</v>
      </c>
      <c r="L405" s="1" t="str">
        <f>HYPERLINK("https://files.afu.se/Downloads/Transcripts/Society%20for%20Scientific%20Exploration%20(SSE)/2009 07 27 - Society for Scientific Exploration - SSE Talks - ESP and Consciousness 3 5__8QDMjpLcis - transcript (automated).pdf","Transcript Link")</f>
        <v>Transcript Link</v>
      </c>
      <c r="M405" s="2" t="str">
        <f>HYPERLINK("https://files.afu.se/Downloads/Transcripts/Society%20for%20Scientific%20Exploration%20(SSE)/2009 07 27 - Society for Scientific Exploration - SSE Talks - ESP and Consciousness 3 5__8QDMjpLcis - transcript (automated).pdf","Transcript Link")</f>
        <v>Transcript Link</v>
      </c>
    </row>
    <row r="406" ht="285" spans="1:13">
      <c r="A406" s="1" t="s">
        <v>1632</v>
      </c>
      <c r="B406" s="1" t="s">
        <v>13</v>
      </c>
      <c r="C406" s="4" t="s">
        <v>1668</v>
      </c>
      <c r="D406" s="1" t="s">
        <v>1669</v>
      </c>
      <c r="E406" s="1" t="s">
        <v>1663</v>
      </c>
      <c r="F406" s="4" t="s">
        <v>17</v>
      </c>
      <c r="G406" s="1" t="s">
        <v>18</v>
      </c>
      <c r="H406" s="1" t="s">
        <v>19</v>
      </c>
      <c r="I406" s="1" t="s">
        <v>20</v>
      </c>
      <c r="J406" s="1" t="s">
        <v>1670</v>
      </c>
      <c r="K406" s="1" t="s">
        <v>22</v>
      </c>
      <c r="L406" s="1" t="str">
        <f>HYPERLINK("https://files.afu.se/Downloads/Transcripts/Society%20for%20Scientific%20Exploration%20(SSE)/2009 07 27 - Society for Scientific Exploration - SSE Talks - ESP and Consciousness 5 5_sDmXfv_fQ9M - transcript (automated).pdf","Transcript Link")</f>
        <v>Transcript Link</v>
      </c>
      <c r="M406" s="2" t="str">
        <f>HYPERLINK("https://files.afu.se/Downloads/Transcripts/Society%20for%20Scientific%20Exploration%20(SSE)/2009 07 27 - Society for Scientific Exploration - SSE Talks - ESP and Consciousness 5 5_sDmXfv_fQ9M - transcript (automated).pdf","Transcript Link")</f>
        <v>Transcript Link</v>
      </c>
    </row>
    <row r="407" ht="285" spans="1:13">
      <c r="A407" s="1" t="s">
        <v>1632</v>
      </c>
      <c r="B407" s="1" t="s">
        <v>13</v>
      </c>
      <c r="C407" s="4" t="s">
        <v>1671</v>
      </c>
      <c r="D407" s="1" t="s">
        <v>1672</v>
      </c>
      <c r="E407" s="1" t="s">
        <v>1663</v>
      </c>
      <c r="F407" s="4" t="s">
        <v>17</v>
      </c>
      <c r="G407" s="1" t="s">
        <v>18</v>
      </c>
      <c r="H407" s="1" t="s">
        <v>19</v>
      </c>
      <c r="I407" s="1" t="s">
        <v>20</v>
      </c>
      <c r="J407" s="1" t="s">
        <v>1673</v>
      </c>
      <c r="K407" s="1" t="s">
        <v>22</v>
      </c>
      <c r="L407" s="1" t="str">
        <f>HYPERLINK("https://files.afu.se/Downloads/Transcripts/Society%20for%20Scientific%20Exploration%20(SSE)/2009 07 27 - Society for Scientific Exploration - SSE Talks - ESP and Consciousness 2 5_w_DNLML5jhs - transcript (automated).pdf","Transcript Link")</f>
        <v>Transcript Link</v>
      </c>
      <c r="M407" s="2" t="str">
        <f>HYPERLINK("https://files.afu.se/Downloads/Transcripts/Society%20for%20Scientific%20Exploration%20(SSE)/2009 07 27 - Society for Scientific Exploration - SSE Talks - ESP and Consciousness 2 5_w_DNLML5jhs - transcript (automated).pdf","Transcript Link")</f>
        <v>Transcript Link</v>
      </c>
    </row>
    <row r="408" ht="285" spans="1:13">
      <c r="A408" s="1" t="s">
        <v>1632</v>
      </c>
      <c r="B408" s="1" t="s">
        <v>13</v>
      </c>
      <c r="C408" s="4" t="s">
        <v>1674</v>
      </c>
      <c r="D408" s="1" t="s">
        <v>1675</v>
      </c>
      <c r="E408" s="1" t="s">
        <v>1663</v>
      </c>
      <c r="F408" s="4" t="s">
        <v>17</v>
      </c>
      <c r="G408" s="1" t="s">
        <v>18</v>
      </c>
      <c r="H408" s="1" t="s">
        <v>19</v>
      </c>
      <c r="I408" s="1" t="s">
        <v>20</v>
      </c>
      <c r="J408" s="1" t="s">
        <v>1676</v>
      </c>
      <c r="K408" s="1" t="s">
        <v>22</v>
      </c>
      <c r="L408" s="1" t="str">
        <f>HYPERLINK("https://files.afu.se/Downloads/Transcripts/Society%20for%20Scientific%20Exploration%20(SSE)/2009 07 27 - Society for Scientific Exploration - SSE Talks - ESP and Consciousness 1 5_Sawcd8XQIRk - transcript (automated).pdf","Transcript Link")</f>
        <v>Transcript Link</v>
      </c>
      <c r="M408" s="2" t="str">
        <f>HYPERLINK("https://files.afu.se/Downloads/Transcripts/Society%20for%20Scientific%20Exploration%20(SSE)/2009 07 27 - Society for Scientific Exploration - SSE Talks - ESP and Consciousness 1 5_Sawcd8XQIRk - transcript (automated).pdf","Transcript Link")</f>
        <v>Transcript Link</v>
      </c>
    </row>
    <row r="409" ht="300" spans="1:13">
      <c r="A409" s="1" t="s">
        <v>1632</v>
      </c>
      <c r="B409" s="1" t="s">
        <v>13</v>
      </c>
      <c r="C409" s="4" t="s">
        <v>1677</v>
      </c>
      <c r="D409" s="1" t="s">
        <v>1678</v>
      </c>
      <c r="E409" s="1" t="s">
        <v>1679</v>
      </c>
      <c r="F409" s="4" t="s">
        <v>17</v>
      </c>
      <c r="G409" s="1" t="s">
        <v>18</v>
      </c>
      <c r="H409" s="1" t="s">
        <v>19</v>
      </c>
      <c r="I409" s="1" t="s">
        <v>20</v>
      </c>
      <c r="J409" s="1" t="s">
        <v>1680</v>
      </c>
      <c r="K409" s="1" t="s">
        <v>22</v>
      </c>
      <c r="L409" s="1" t="str">
        <f>HYPERLINK("https://files.afu.se/Downloads/Transcripts/Society%20for%20Scientific%20Exploration%20(SSE)/2009 07 27 - Society for Scientific Exploration - SSE Talks - Kashmir Shaivism and Western Science 2 2_waFXFGV1DJs - transcript (automated).pdf","Transcript Link")</f>
        <v>Transcript Link</v>
      </c>
      <c r="M409" s="2" t="str">
        <f>HYPERLINK("https://files.afu.se/Downloads/Transcripts/Society%20for%20Scientific%20Exploration%20(SSE)/2009 07 27 - Society for Scientific Exploration - SSE Talks - Kashmir Shaivism and Western Science 2 2_waFXFGV1DJs - transcript (automated).pdf","Transcript Link")</f>
        <v>Transcript Link</v>
      </c>
    </row>
    <row r="410" ht="300" spans="1:13">
      <c r="A410" s="1" t="s">
        <v>1632</v>
      </c>
      <c r="B410" s="1" t="s">
        <v>13</v>
      </c>
      <c r="C410" s="4" t="s">
        <v>1681</v>
      </c>
      <c r="D410" s="1" t="s">
        <v>1682</v>
      </c>
      <c r="E410" s="1" t="s">
        <v>1679</v>
      </c>
      <c r="F410" s="4" t="s">
        <v>17</v>
      </c>
      <c r="G410" s="1" t="s">
        <v>18</v>
      </c>
      <c r="H410" s="1" t="s">
        <v>19</v>
      </c>
      <c r="I410" s="1" t="s">
        <v>20</v>
      </c>
      <c r="J410" s="1" t="s">
        <v>1683</v>
      </c>
      <c r="K410" s="1" t="s">
        <v>22</v>
      </c>
      <c r="L410" s="1" t="str">
        <f>HYPERLINK("https://files.afu.se/Downloads/Transcripts/Society%20for%20Scientific%20Exploration%20(SSE)/2009 07 27 - Society for Scientific Exploration - SSE Talks - Kashmir Shaivism and Western Science 1 2_qJa1PE_9kPg - transcript (automated).pdf","Transcript Link")</f>
        <v>Transcript Link</v>
      </c>
      <c r="M410" s="2" t="str">
        <f>HYPERLINK("https://files.afu.se/Downloads/Transcripts/Society%20for%20Scientific%20Exploration%20(SSE)/2009 07 27 - Society for Scientific Exploration - SSE Talks - Kashmir Shaivism and Western Science 1 2_qJa1PE_9kPg - transcript (automated).pdf","Transcript Link")</f>
        <v>Transcript Link</v>
      </c>
    </row>
    <row r="411" ht="285" spans="1:13">
      <c r="A411" s="1" t="s">
        <v>1632</v>
      </c>
      <c r="B411" s="1" t="s">
        <v>13</v>
      </c>
      <c r="C411" s="4" t="s">
        <v>1684</v>
      </c>
      <c r="D411" s="1" t="s">
        <v>1685</v>
      </c>
      <c r="E411" s="1" t="s">
        <v>1686</v>
      </c>
      <c r="F411" s="4" t="s">
        <v>17</v>
      </c>
      <c r="G411" s="1" t="s">
        <v>18</v>
      </c>
      <c r="H411" s="1" t="s">
        <v>19</v>
      </c>
      <c r="I411" s="1" t="s">
        <v>20</v>
      </c>
      <c r="J411" s="1" t="s">
        <v>1687</v>
      </c>
      <c r="K411" s="1" t="s">
        <v>22</v>
      </c>
      <c r="L411" s="1" t="str">
        <f>HYPERLINK("https://files.afu.se/Downloads/Transcripts/Society%20for%20Scientific%20Exploration%20(SSE)/2009 07 27 - Society for Scientific Exploration - SSE Talks - Former Deputy Prime Minister on UFOs 2 3_fBx7YTznKGo - transcript (automated).pdf","Transcript Link")</f>
        <v>Transcript Link</v>
      </c>
      <c r="M411" s="2" t="str">
        <f>HYPERLINK("https://files.afu.se/Downloads/Transcripts/Society%20for%20Scientific%20Exploration%20(SSE)/2009 07 27 - Society for Scientific Exploration - SSE Talks - Former Deputy Prime Minister on UFOs 2 3_fBx7YTznKGo - transcript (automated).pdf","Transcript Link")</f>
        <v>Transcript Link</v>
      </c>
    </row>
    <row r="412" ht="285" spans="1:13">
      <c r="A412" s="1" t="s">
        <v>1632</v>
      </c>
      <c r="B412" s="1" t="s">
        <v>13</v>
      </c>
      <c r="C412" s="4" t="s">
        <v>1688</v>
      </c>
      <c r="D412" s="1" t="s">
        <v>1689</v>
      </c>
      <c r="E412" s="1" t="s">
        <v>1686</v>
      </c>
      <c r="F412" s="4" t="s">
        <v>17</v>
      </c>
      <c r="G412" s="1" t="s">
        <v>18</v>
      </c>
      <c r="H412" s="1" t="s">
        <v>19</v>
      </c>
      <c r="I412" s="1" t="s">
        <v>20</v>
      </c>
      <c r="J412" s="1" t="s">
        <v>1690</v>
      </c>
      <c r="K412" s="1" t="s">
        <v>22</v>
      </c>
      <c r="L412" s="1" t="str">
        <f>HYPERLINK("https://files.afu.se/Downloads/Transcripts/Society%20for%20Scientific%20Exploration%20(SSE)/2009 07 27 - Society for Scientific Exploration - SSE Talks - Former Deputy Prime Minister on UFOs 1 3_mYjzilMNiTE - transcript (automated).pdf","Transcript Link")</f>
        <v>Transcript Link</v>
      </c>
      <c r="M412" s="2" t="str">
        <f>HYPERLINK("https://files.afu.se/Downloads/Transcripts/Society%20for%20Scientific%20Exploration%20(SSE)/2009 07 27 - Society for Scientific Exploration - SSE Talks - Former Deputy Prime Minister on UFOs 1 3_mYjzilMNiTE - transcript (automated).pdf","Transcript Link")</f>
        <v>Transcript Link</v>
      </c>
    </row>
    <row r="413" ht="285" spans="1:13">
      <c r="A413" s="1" t="s">
        <v>1632</v>
      </c>
      <c r="B413" s="1" t="s">
        <v>13</v>
      </c>
      <c r="C413" s="4" t="s">
        <v>1691</v>
      </c>
      <c r="D413" s="1" t="s">
        <v>1692</v>
      </c>
      <c r="E413" s="1" t="s">
        <v>1686</v>
      </c>
      <c r="F413" s="4" t="s">
        <v>17</v>
      </c>
      <c r="G413" s="1" t="s">
        <v>18</v>
      </c>
      <c r="H413" s="1" t="s">
        <v>19</v>
      </c>
      <c r="I413" s="1" t="s">
        <v>20</v>
      </c>
      <c r="J413" s="1" t="s">
        <v>1693</v>
      </c>
      <c r="K413" s="1" t="s">
        <v>22</v>
      </c>
      <c r="L413" s="1" t="str">
        <f>HYPERLINK("https://files.afu.se/Downloads/Transcripts/Society%20for%20Scientific%20Exploration%20(SSE)/2009 07 27 - Society for Scientific Exploration - SSE Talks - Former Deputy Prime Minister on UFOs 3 3_PnfQ0E_zkq8 - transcript (automated).pdf","Transcript Link")</f>
        <v>Transcript Link</v>
      </c>
      <c r="M413" s="2" t="str">
        <f>HYPERLINK("https://files.afu.se/Downloads/Transcripts/Society%20for%20Scientific%20Exploration%20(SSE)/2009 07 27 - Society for Scientific Exploration - SSE Talks - Former Deputy Prime Minister on UFOs 3 3_PnfQ0E_zkq8 - transcript (automated).pdf","Transcript Link")</f>
        <v>Transcript Link</v>
      </c>
    </row>
    <row r="414" ht="315" spans="1:13">
      <c r="A414" s="1" t="s">
        <v>1694</v>
      </c>
      <c r="B414" s="1" t="s">
        <v>13</v>
      </c>
      <c r="C414" s="4" t="s">
        <v>1695</v>
      </c>
      <c r="D414" s="1" t="s">
        <v>1696</v>
      </c>
      <c r="E414" s="1" t="s">
        <v>1697</v>
      </c>
      <c r="F414" s="4" t="s">
        <v>17</v>
      </c>
      <c r="G414" s="1" t="s">
        <v>18</v>
      </c>
      <c r="H414" s="1" t="s">
        <v>19</v>
      </c>
      <c r="I414" s="1" t="s">
        <v>20</v>
      </c>
      <c r="J414" s="1" t="s">
        <v>1698</v>
      </c>
      <c r="K414" s="1" t="s">
        <v>22</v>
      </c>
      <c r="L414" s="1" t="str">
        <f>HYPERLINK("https://files.afu.se/Downloads/Transcripts/Society%20for%20Scientific%20Exploration%20(SSE)/2009 05 10 - Society for Scientific Exploration - SSE Talks - Origins of Space and Time 1 3_lfh7zhTnnUQ - transcript (automated).pdf","Transcript Link")</f>
        <v>Transcript Link</v>
      </c>
      <c r="M414" s="2" t="str">
        <f>HYPERLINK("https://files.afu.se/Downloads/Transcripts/Society%20for%20Scientific%20Exploration%20(SSE)/2009 05 10 - Society for Scientific Exploration - SSE Talks - Origins of Space and Time 1 3_lfh7zhTnnUQ - transcript (automated).pdf","Transcript Link")</f>
        <v>Transcript Link</v>
      </c>
    </row>
    <row r="415" ht="315" spans="1:13">
      <c r="A415" s="1" t="s">
        <v>1694</v>
      </c>
      <c r="B415" s="1" t="s">
        <v>13</v>
      </c>
      <c r="C415" s="4" t="s">
        <v>1699</v>
      </c>
      <c r="D415" s="1" t="s">
        <v>1700</v>
      </c>
      <c r="E415" s="1" t="s">
        <v>1697</v>
      </c>
      <c r="F415" s="4" t="s">
        <v>17</v>
      </c>
      <c r="G415" s="1" t="s">
        <v>18</v>
      </c>
      <c r="H415" s="1" t="s">
        <v>19</v>
      </c>
      <c r="I415" s="1" t="s">
        <v>20</v>
      </c>
      <c r="J415" s="1" t="s">
        <v>1701</v>
      </c>
      <c r="K415" s="1" t="s">
        <v>22</v>
      </c>
      <c r="L415" s="1" t="str">
        <f>HYPERLINK("https://files.afu.se/Downloads/Transcripts/Society%20for%20Scientific%20Exploration%20(SSE)/2009 05 10 - Society for Scientific Exploration - SSE Talks - Origins of Space and Time 2 3_BmDWmi494HA - transcript (automated).pdf","Transcript Link")</f>
        <v>Transcript Link</v>
      </c>
      <c r="M415" s="2" t="str">
        <f>HYPERLINK("https://files.afu.se/Downloads/Transcripts/Society%20for%20Scientific%20Exploration%20(SSE)/2009 05 10 - Society for Scientific Exploration - SSE Talks - Origins of Space and Time 2 3_BmDWmi494HA - transcript (automated).pdf","Transcript Link")</f>
        <v>Transcript Link</v>
      </c>
    </row>
    <row r="416" ht="315" spans="1:13">
      <c r="A416" s="1" t="s">
        <v>1694</v>
      </c>
      <c r="B416" s="1" t="s">
        <v>13</v>
      </c>
      <c r="C416" s="4" t="s">
        <v>1702</v>
      </c>
      <c r="D416" s="1" t="s">
        <v>1703</v>
      </c>
      <c r="E416" s="1" t="s">
        <v>1697</v>
      </c>
      <c r="F416" s="4" t="s">
        <v>17</v>
      </c>
      <c r="G416" s="1" t="s">
        <v>18</v>
      </c>
      <c r="H416" s="1" t="s">
        <v>19</v>
      </c>
      <c r="I416" s="1" t="s">
        <v>20</v>
      </c>
      <c r="J416" s="1" t="s">
        <v>1704</v>
      </c>
      <c r="K416" s="1" t="s">
        <v>22</v>
      </c>
      <c r="L416" s="1" t="str">
        <f>HYPERLINK("https://files.afu.se/Downloads/Transcripts/Society%20for%20Scientific%20Exploration%20(SSE)/2009 05 10 - Society for Scientific Exploration - SSE Talks - Origins of Space and Time 3 3_sYm81Ca-aHk - transcript (automated).pdf","Transcript Link")</f>
        <v>Transcript Link</v>
      </c>
      <c r="M416" s="2" t="str">
        <f>HYPERLINK("https://files.afu.se/Downloads/Transcripts/Society%20for%20Scientific%20Exploration%20(SSE)/2009 05 10 - Society for Scientific Exploration - SSE Talks - Origins of Space and Time 3 3_sYm81Ca-aHk - transcript (automated).pdf","Transcript Link")</f>
        <v>Transcript Link</v>
      </c>
    </row>
    <row r="417" ht="270" spans="1:13">
      <c r="A417" s="1" t="s">
        <v>1705</v>
      </c>
      <c r="B417" s="1" t="s">
        <v>13</v>
      </c>
      <c r="C417" s="4" t="s">
        <v>1706</v>
      </c>
      <c r="D417" s="1" t="s">
        <v>1707</v>
      </c>
      <c r="E417" s="1" t="s">
        <v>1708</v>
      </c>
      <c r="F417" s="4" t="s">
        <v>17</v>
      </c>
      <c r="G417" s="1" t="s">
        <v>18</v>
      </c>
      <c r="H417" s="1" t="s">
        <v>19</v>
      </c>
      <c r="I417" s="1" t="s">
        <v>20</v>
      </c>
      <c r="J417" s="1" t="s">
        <v>1709</v>
      </c>
      <c r="K417" s="1" t="s">
        <v>22</v>
      </c>
      <c r="L417" s="1" t="str">
        <f>HYPERLINK("https://files.afu.se/Downloads/Transcripts/Society%20for%20Scientific%20Exploration%20(SSE)/2009 05 09 - Society for Scientific Exploration - SSE Talks - Imaging Acupuncture Points with fMRI 2 3_Zrx4ippguIA - transcript (automated).pdf","Transcript Link")</f>
        <v>Transcript Link</v>
      </c>
      <c r="M417" s="2" t="str">
        <f>HYPERLINK("https://files.afu.se/Downloads/Transcripts/Society%20for%20Scientific%20Exploration%20(SSE)/2009 05 09 - Society for Scientific Exploration - SSE Talks - Imaging Acupuncture Points with fMRI 2 3_Zrx4ippguIA - transcript (automated).pdf","Transcript Link")</f>
        <v>Transcript Link</v>
      </c>
    </row>
    <row r="418" ht="270" spans="1:13">
      <c r="A418" s="1" t="s">
        <v>1705</v>
      </c>
      <c r="B418" s="1" t="s">
        <v>13</v>
      </c>
      <c r="C418" s="4" t="s">
        <v>1710</v>
      </c>
      <c r="D418" s="1" t="s">
        <v>1711</v>
      </c>
      <c r="E418" s="1" t="s">
        <v>1708</v>
      </c>
      <c r="F418" s="4" t="s">
        <v>17</v>
      </c>
      <c r="G418" s="1" t="s">
        <v>18</v>
      </c>
      <c r="H418" s="1" t="s">
        <v>19</v>
      </c>
      <c r="I418" s="1" t="s">
        <v>20</v>
      </c>
      <c r="J418" s="1" t="s">
        <v>1712</v>
      </c>
      <c r="K418" s="1" t="s">
        <v>22</v>
      </c>
      <c r="L418" s="1" t="str">
        <f>HYPERLINK("https://files.afu.se/Downloads/Transcripts/Society%20for%20Scientific%20Exploration%20(SSE)/2009 05 09 - Society for Scientific Exploration - SSE Talks - Imaging Acupuncture Points with fMRI 1 3_mw_LKKZcgyw - transcript (automated).pdf","Transcript Link")</f>
        <v>Transcript Link</v>
      </c>
      <c r="M418" s="2" t="str">
        <f>HYPERLINK("https://files.afu.se/Downloads/Transcripts/Society%20for%20Scientific%20Exploration%20(SSE)/2009 05 09 - Society for Scientific Exploration - SSE Talks - Imaging Acupuncture Points with fMRI 1 3_mw_LKKZcgyw - transcript (automated).pdf","Transcript Link")</f>
        <v>Transcript Link</v>
      </c>
    </row>
    <row r="419" ht="270" spans="1:13">
      <c r="A419" s="1" t="s">
        <v>1705</v>
      </c>
      <c r="B419" s="1" t="s">
        <v>13</v>
      </c>
      <c r="C419" s="4" t="s">
        <v>1713</v>
      </c>
      <c r="D419" s="1" t="s">
        <v>1714</v>
      </c>
      <c r="E419" s="1" t="s">
        <v>1708</v>
      </c>
      <c r="F419" s="4" t="s">
        <v>17</v>
      </c>
      <c r="G419" s="1" t="s">
        <v>18</v>
      </c>
      <c r="H419" s="1" t="s">
        <v>19</v>
      </c>
      <c r="I419" s="1" t="s">
        <v>20</v>
      </c>
      <c r="J419" s="1" t="s">
        <v>1715</v>
      </c>
      <c r="K419" s="1" t="s">
        <v>22</v>
      </c>
      <c r="L419" s="1" t="str">
        <f>HYPERLINK("https://files.afu.se/Downloads/Transcripts/Society%20for%20Scientific%20Exploration%20(SSE)/2009 05 09 - Society for Scientific Exploration - SSE Talks - Imaging Acupuncture Points with fMRI 3 3_-gdj4ex8xIQ - transcript (automated).pdf","Transcript Link")</f>
        <v>Transcript Link</v>
      </c>
      <c r="M419" s="2" t="str">
        <f>HYPERLINK("https://files.afu.se/Downloads/Transcripts/Society%20for%20Scientific%20Exploration%20(SSE)/2009 05 09 - Society for Scientific Exploration - SSE Talks - Imaging Acupuncture Points with fMRI 3 3_-gdj4ex8xIQ - transcript (automated).pdf","Transcript Link")</f>
        <v>Transcript Link</v>
      </c>
    </row>
    <row r="420" ht="409.5" spans="1:13">
      <c r="A420" s="1" t="s">
        <v>1716</v>
      </c>
      <c r="B420" s="1" t="s">
        <v>13</v>
      </c>
      <c r="C420" s="4" t="s">
        <v>1717</v>
      </c>
      <c r="D420" s="1" t="s">
        <v>1718</v>
      </c>
      <c r="E420" s="1" t="s">
        <v>1719</v>
      </c>
      <c r="F420" s="4" t="s">
        <v>17</v>
      </c>
      <c r="G420" s="1" t="s">
        <v>18</v>
      </c>
      <c r="H420" s="1" t="s">
        <v>19</v>
      </c>
      <c r="I420" s="1" t="s">
        <v>20</v>
      </c>
      <c r="J420" s="1" t="s">
        <v>1720</v>
      </c>
      <c r="K420" s="1" t="s">
        <v>22</v>
      </c>
      <c r="L420" s="1" t="str">
        <f>HYPERLINK("https://files.afu.se/Downloads/Transcripts/Society%20for%20Scientific%20Exploration%20(SSE)/2009 04 16 - Society for Scientific Exploration - SSE Talks - Dean Radin - Consciousness, Photons, and Reality 2 5_zrcqzNpRWpk - transcript (automated).pdf","Transcript Link")</f>
        <v>Transcript Link</v>
      </c>
      <c r="M420" s="2" t="str">
        <f>HYPERLINK("https://files.afu.se/Downloads/Transcripts/Society%20for%20Scientific%20Exploration%20(SSE)/2009 04 16 - Society for Scientific Exploration - SSE Talks - Dean Radin - Consciousness, Photons, and Reality 2 5_zrcqzNpRWpk - transcript (automated).pdf","Transcript Link")</f>
        <v>Transcript Link</v>
      </c>
    </row>
    <row r="421" ht="409.5" spans="1:13">
      <c r="A421" s="1" t="s">
        <v>1716</v>
      </c>
      <c r="B421" s="1" t="s">
        <v>13</v>
      </c>
      <c r="C421" s="4" t="s">
        <v>1721</v>
      </c>
      <c r="D421" s="1" t="s">
        <v>1722</v>
      </c>
      <c r="E421" s="1" t="s">
        <v>1719</v>
      </c>
      <c r="F421" s="4" t="s">
        <v>17</v>
      </c>
      <c r="G421" s="1" t="s">
        <v>18</v>
      </c>
      <c r="H421" s="1" t="s">
        <v>19</v>
      </c>
      <c r="I421" s="1" t="s">
        <v>20</v>
      </c>
      <c r="J421" s="1" t="s">
        <v>1723</v>
      </c>
      <c r="K421" s="1" t="s">
        <v>22</v>
      </c>
      <c r="L421" s="1" t="str">
        <f>HYPERLINK("https://files.afu.se/Downloads/Transcripts/Society%20for%20Scientific%20Exploration%20(SSE)/2009 04 16 - Society for Scientific Exploration - SSE Talks - Dean Radin - Consciousness, Photons, and Reality 4 5_44OaMnw-Sx8 - transcript (automated).pdf","Transcript Link")</f>
        <v>Transcript Link</v>
      </c>
      <c r="M421" s="2" t="str">
        <f>HYPERLINK("https://files.afu.se/Downloads/Transcripts/Society%20for%20Scientific%20Exploration%20(SSE)/2009 04 16 - Society for Scientific Exploration - SSE Talks - Dean Radin - Consciousness, Photons, and Reality 4 5_44OaMnw-Sx8 - transcript (automated).pdf","Transcript Link")</f>
        <v>Transcript Link</v>
      </c>
    </row>
    <row r="422" ht="409.5" spans="1:13">
      <c r="A422" s="1" t="s">
        <v>1716</v>
      </c>
      <c r="B422" s="1" t="s">
        <v>13</v>
      </c>
      <c r="C422" s="4" t="s">
        <v>1724</v>
      </c>
      <c r="D422" s="1" t="s">
        <v>1725</v>
      </c>
      <c r="E422" s="1" t="s">
        <v>1719</v>
      </c>
      <c r="F422" s="4" t="s">
        <v>17</v>
      </c>
      <c r="G422" s="1" t="s">
        <v>18</v>
      </c>
      <c r="H422" s="1" t="s">
        <v>19</v>
      </c>
      <c r="I422" s="1" t="s">
        <v>20</v>
      </c>
      <c r="J422" s="1" t="s">
        <v>1726</v>
      </c>
      <c r="K422" s="1" t="s">
        <v>22</v>
      </c>
      <c r="L422" s="1" t="str">
        <f>HYPERLINK("https://files.afu.se/Downloads/Transcripts/Society%20for%20Scientific%20Exploration%20(SSE)/2009 04 16 - Society for Scientific Exploration - SSE Talks - Dean Radin - Consciousness, Photons, and Reality 1 5_6tjvpk_x-YI - transcript (automated).pdf","Transcript Link")</f>
        <v>Transcript Link</v>
      </c>
      <c r="M422" s="2" t="str">
        <f>HYPERLINK("https://files.afu.se/Downloads/Transcripts/Society%20for%20Scientific%20Exploration%20(SSE)/2009 04 16 - Society for Scientific Exploration - SSE Talks - Dean Radin - Consciousness, Photons, and Reality 1 5_6tjvpk_x-YI - transcript (automated).pdf","Transcript Link")</f>
        <v>Transcript Link</v>
      </c>
    </row>
    <row r="423" ht="409.5" spans="1:13">
      <c r="A423" s="1" t="s">
        <v>1716</v>
      </c>
      <c r="B423" s="1" t="s">
        <v>13</v>
      </c>
      <c r="C423" s="4" t="s">
        <v>1727</v>
      </c>
      <c r="D423" s="1" t="s">
        <v>1728</v>
      </c>
      <c r="E423" s="1" t="s">
        <v>1719</v>
      </c>
      <c r="F423" s="4" t="s">
        <v>17</v>
      </c>
      <c r="G423" s="1" t="s">
        <v>18</v>
      </c>
      <c r="H423" s="1" t="s">
        <v>19</v>
      </c>
      <c r="I423" s="1" t="s">
        <v>20</v>
      </c>
      <c r="J423" s="1" t="s">
        <v>1729</v>
      </c>
      <c r="K423" s="1" t="s">
        <v>22</v>
      </c>
      <c r="L423" s="1" t="str">
        <f>HYPERLINK("https://files.afu.se/Downloads/Transcripts/Society%20for%20Scientific%20Exploration%20(SSE)/2009 04 16 - Society for Scientific Exploration - SSE Talks - Dean Radin - Consciousness, Photons, and Reality 3 5_lBDmHT-DSbs - transcript (automated).pdf","Transcript Link")</f>
        <v>Transcript Link</v>
      </c>
      <c r="M423" s="2" t="str">
        <f>HYPERLINK("https://files.afu.se/Downloads/Transcripts/Society%20for%20Scientific%20Exploration%20(SSE)/2009 04 16 - Society for Scientific Exploration - SSE Talks - Dean Radin - Consciousness, Photons, and Reality 3 5_lBDmHT-DSbs - transcript (automated).pdf","Transcript Link")</f>
        <v>Transcript Link</v>
      </c>
    </row>
    <row r="424" ht="409.5" spans="1:13">
      <c r="A424" s="1" t="s">
        <v>1716</v>
      </c>
      <c r="B424" s="1" t="s">
        <v>13</v>
      </c>
      <c r="C424" s="4" t="s">
        <v>1730</v>
      </c>
      <c r="D424" s="1" t="s">
        <v>1731</v>
      </c>
      <c r="E424" s="1" t="s">
        <v>1719</v>
      </c>
      <c r="F424" s="4" t="s">
        <v>17</v>
      </c>
      <c r="G424" s="1" t="s">
        <v>18</v>
      </c>
      <c r="H424" s="1" t="s">
        <v>19</v>
      </c>
      <c r="I424" s="1" t="s">
        <v>20</v>
      </c>
      <c r="J424" s="1" t="s">
        <v>1732</v>
      </c>
      <c r="K424" s="1" t="s">
        <v>22</v>
      </c>
      <c r="L424" s="1" t="str">
        <f>HYPERLINK("https://files.afu.se/Downloads/Transcripts/Society%20for%20Scientific%20Exploration%20(SSE)/2009 04 16 - Society for Scientific Exploration - SSE Talks - Dean Radin - Consciousness, Photons, and Reality 5 5_FmxFsxB_H40 - transcript (automated).pdf","Transcript Link")</f>
        <v>Transcript Link</v>
      </c>
      <c r="M424" s="2" t="str">
        <f>HYPERLINK("https://files.afu.se/Downloads/Transcripts/Society%20for%20Scientific%20Exploration%20(SSE)/2009 04 16 - Society for Scientific Exploration - SSE Talks - Dean Radin - Consciousness, Photons, and Reality 5 5_FmxFsxB_H40 - transcript (automated).pdf","Transcript Link")</f>
        <v>Transcript Link</v>
      </c>
    </row>
    <row r="425" ht="270" spans="1:13">
      <c r="A425" s="1" t="s">
        <v>1716</v>
      </c>
      <c r="B425" s="1" t="s">
        <v>13</v>
      </c>
      <c r="C425" s="4" t="s">
        <v>1733</v>
      </c>
      <c r="D425" s="1" t="s">
        <v>1734</v>
      </c>
      <c r="E425" s="1" t="s">
        <v>1735</v>
      </c>
      <c r="F425" s="4" t="s">
        <v>17</v>
      </c>
      <c r="G425" s="1" t="s">
        <v>18</v>
      </c>
      <c r="H425" s="1" t="s">
        <v>19</v>
      </c>
      <c r="I425" s="1" t="s">
        <v>20</v>
      </c>
      <c r="J425" s="1" t="s">
        <v>1736</v>
      </c>
      <c r="K425" s="1" t="s">
        <v>22</v>
      </c>
      <c r="L425" s="1" t="str">
        <f>HYPERLINK("https://files.afu.se/Downloads/Transcripts/Society%20for%20Scientific%20Exploration%20(SSE)/2009 04 16 - Society for Scientific Exploration - SSE Talks - Retrocausation, Psi, and Entropy 1 2_ToQBrUuNN4I - transcript (automated).pdf","Transcript Link")</f>
        <v>Transcript Link</v>
      </c>
      <c r="M425" s="2" t="str">
        <f>HYPERLINK("https://files.afu.se/Downloads/Transcripts/Society%20for%20Scientific%20Exploration%20(SSE)/2009 04 16 - Society for Scientific Exploration - SSE Talks - Retrocausation, Psi, and Entropy 1 2_ToQBrUuNN4I - transcript (automated).pdf","Transcript Link")</f>
        <v>Transcript Link</v>
      </c>
    </row>
    <row r="426" ht="270" spans="1:13">
      <c r="A426" s="1" t="s">
        <v>1716</v>
      </c>
      <c r="B426" s="1" t="s">
        <v>13</v>
      </c>
      <c r="C426" s="4" t="s">
        <v>1737</v>
      </c>
      <c r="D426" s="1" t="s">
        <v>1738</v>
      </c>
      <c r="E426" s="1" t="s">
        <v>1735</v>
      </c>
      <c r="F426" s="4" t="s">
        <v>17</v>
      </c>
      <c r="G426" s="1" t="s">
        <v>18</v>
      </c>
      <c r="H426" s="1" t="s">
        <v>19</v>
      </c>
      <c r="I426" s="1" t="s">
        <v>20</v>
      </c>
      <c r="J426" s="1" t="s">
        <v>1739</v>
      </c>
      <c r="K426" s="1" t="s">
        <v>22</v>
      </c>
      <c r="L426" s="1" t="str">
        <f>HYPERLINK("https://files.afu.se/Downloads/Transcripts/Society%20for%20Scientific%20Exploration%20(SSE)/2009 04 16 - Society for Scientific Exploration - SSE Talks - Retrocausation, Psi, and Entropy 2 2_6XyC3wcj8ws - transcript (automated).pdf","Transcript Link")</f>
        <v>Transcript Link</v>
      </c>
      <c r="M426" s="2" t="str">
        <f>HYPERLINK("https://files.afu.se/Downloads/Transcripts/Society%20for%20Scientific%20Exploration%20(SSE)/2009 04 16 - Society for Scientific Exploration - SSE Talks - Retrocausation, Psi, and Entropy 2 2_6XyC3wcj8ws - transcript (automated).pdf","Transcript Link")</f>
        <v>Transcript Link</v>
      </c>
    </row>
    <row r="427" ht="195" spans="1:13">
      <c r="A427" s="1" t="s">
        <v>1716</v>
      </c>
      <c r="B427" s="1" t="s">
        <v>13</v>
      </c>
      <c r="C427" s="4" t="s">
        <v>1740</v>
      </c>
      <c r="D427" s="1" t="s">
        <v>1741</v>
      </c>
      <c r="E427" s="1" t="s">
        <v>1742</v>
      </c>
      <c r="F427" s="4" t="s">
        <v>17</v>
      </c>
      <c r="G427" s="1" t="s">
        <v>18</v>
      </c>
      <c r="H427" s="1" t="s">
        <v>19</v>
      </c>
      <c r="I427" s="1" t="s">
        <v>20</v>
      </c>
      <c r="J427" s="1" t="s">
        <v>1743</v>
      </c>
      <c r="K427" s="1" t="s">
        <v>22</v>
      </c>
      <c r="L427" s="1" t="str">
        <f>HYPERLINK("https://files.afu.se/Downloads/Transcripts/Society%20for%20Scientific%20Exploration%20(SSE)/2009 04 16 - Society for Scientific Exploration - SSE Talks - Hemi-Sync® Investigation 1 2_gaFQ8rAf7vE - transcript (automated).pdf","Transcript Link")</f>
        <v>Transcript Link</v>
      </c>
      <c r="M427" s="2" t="str">
        <f>HYPERLINK("https://files.afu.se/Downloads/Transcripts/Society%20for%20Scientific%20Exploration%20(SSE)/2009 04 16 - Society for Scientific Exploration - SSE Talks - Hemi-Sync® Investigation 1 2_gaFQ8rAf7vE - transcript (automated).pdf","Transcript Link")</f>
        <v>Transcript Link</v>
      </c>
    </row>
    <row r="428" ht="195" spans="1:13">
      <c r="A428" s="1" t="s">
        <v>1716</v>
      </c>
      <c r="B428" s="1" t="s">
        <v>13</v>
      </c>
      <c r="C428" s="4" t="s">
        <v>1744</v>
      </c>
      <c r="D428" s="1" t="s">
        <v>1745</v>
      </c>
      <c r="E428" s="1" t="s">
        <v>1742</v>
      </c>
      <c r="F428" s="4" t="s">
        <v>17</v>
      </c>
      <c r="G428" s="1" t="s">
        <v>18</v>
      </c>
      <c r="H428" s="1" t="s">
        <v>19</v>
      </c>
      <c r="I428" s="1" t="s">
        <v>20</v>
      </c>
      <c r="J428" s="1" t="s">
        <v>1746</v>
      </c>
      <c r="K428" s="1" t="s">
        <v>22</v>
      </c>
      <c r="L428" s="1" t="str">
        <f>HYPERLINK("https://files.afu.se/Downloads/Transcripts/Society%20for%20Scientific%20Exploration%20(SSE)/2009 04 16 - Society for Scientific Exploration - SSE Talks - Hemi-Sync® Investigation 2 2_KJ514HzFjuQ - transcript (automated).pdf","Transcript Link")</f>
        <v>Transcript Link</v>
      </c>
      <c r="M428" s="2" t="str">
        <f>HYPERLINK("https://files.afu.se/Downloads/Transcripts/Society%20for%20Scientific%20Exploration%20(SSE)/2009 04 16 - Society for Scientific Exploration - SSE Talks - Hemi-Sync® Investigation 2 2_KJ514HzFjuQ - transcript (automated).pdf","Transcript Link")</f>
        <v>Transcript Link</v>
      </c>
    </row>
    <row r="429" ht="315" spans="1:13">
      <c r="A429" s="1" t="s">
        <v>1716</v>
      </c>
      <c r="B429" s="1" t="s">
        <v>13</v>
      </c>
      <c r="C429" s="4" t="s">
        <v>1747</v>
      </c>
      <c r="D429" s="1" t="s">
        <v>1748</v>
      </c>
      <c r="E429" s="1" t="s">
        <v>1749</v>
      </c>
      <c r="F429" s="4" t="s">
        <v>17</v>
      </c>
      <c r="G429" s="1" t="s">
        <v>18</v>
      </c>
      <c r="H429" s="1" t="s">
        <v>19</v>
      </c>
      <c r="I429" s="1" t="s">
        <v>20</v>
      </c>
      <c r="J429" s="1" t="s">
        <v>1750</v>
      </c>
      <c r="K429" s="1" t="s">
        <v>22</v>
      </c>
      <c r="L429" s="1" t="str">
        <f>HYPERLINK("https://files.afu.se/Downloads/Transcripts/Society%20for%20Scientific%20Exploration%20(SSE)/2009 04 16 - Society for Scientific Exploration - SSE Talks - Water Memory 1 3_O9g9dz1U0qA - transcript (automated).pdf","Transcript Link")</f>
        <v>Transcript Link</v>
      </c>
      <c r="M429" s="2" t="str">
        <f>HYPERLINK("https://files.afu.se/Downloads/Transcripts/Society%20for%20Scientific%20Exploration%20(SSE)/2009 04 16 - Society for Scientific Exploration - SSE Talks - Water Memory 1 3_O9g9dz1U0qA - transcript (automated).pdf","Transcript Link")</f>
        <v>Transcript Link</v>
      </c>
    </row>
    <row r="430" ht="315" spans="1:13">
      <c r="A430" s="1" t="s">
        <v>1716</v>
      </c>
      <c r="B430" s="1" t="s">
        <v>13</v>
      </c>
      <c r="C430" s="4" t="s">
        <v>1751</v>
      </c>
      <c r="D430" s="1" t="s">
        <v>1752</v>
      </c>
      <c r="E430" s="1" t="s">
        <v>1749</v>
      </c>
      <c r="F430" s="4" t="s">
        <v>17</v>
      </c>
      <c r="G430" s="1" t="s">
        <v>18</v>
      </c>
      <c r="H430" s="1" t="s">
        <v>19</v>
      </c>
      <c r="I430" s="1" t="s">
        <v>20</v>
      </c>
      <c r="J430" s="1" t="s">
        <v>1753</v>
      </c>
      <c r="K430" s="1" t="s">
        <v>22</v>
      </c>
      <c r="L430" s="1" t="str">
        <f>HYPERLINK("https://files.afu.se/Downloads/Transcripts/Society%20for%20Scientific%20Exploration%20(SSE)/2009 04 16 - Society for Scientific Exploration - SSE Talks - Water Memory 2 3_JcYYVswRimY - transcript (automated).pdf","Transcript Link")</f>
        <v>Transcript Link</v>
      </c>
      <c r="M430" s="2" t="str">
        <f>HYPERLINK("https://files.afu.se/Downloads/Transcripts/Society%20for%20Scientific%20Exploration%20(SSE)/2009 04 16 - Society for Scientific Exploration - SSE Talks - Water Memory 2 3_JcYYVswRimY - transcript (automated).pdf","Transcript Link")</f>
        <v>Transcript Link</v>
      </c>
    </row>
    <row r="431" ht="315" spans="1:13">
      <c r="A431" s="1" t="s">
        <v>1716</v>
      </c>
      <c r="B431" s="1" t="s">
        <v>13</v>
      </c>
      <c r="C431" s="4" t="s">
        <v>1754</v>
      </c>
      <c r="D431" s="1" t="s">
        <v>1755</v>
      </c>
      <c r="E431" s="1" t="s">
        <v>1749</v>
      </c>
      <c r="F431" s="4" t="s">
        <v>17</v>
      </c>
      <c r="G431" s="1" t="s">
        <v>18</v>
      </c>
      <c r="H431" s="1" t="s">
        <v>19</v>
      </c>
      <c r="I431" s="1" t="s">
        <v>20</v>
      </c>
      <c r="J431" s="1" t="s">
        <v>1756</v>
      </c>
      <c r="K431" s="1" t="s">
        <v>22</v>
      </c>
      <c r="L431" s="1" t="str">
        <f>HYPERLINK("https://files.afu.se/Downloads/Transcripts/Society%20for%20Scientific%20Exploration%20(SSE)/2009 04 16 - Society for Scientific Exploration - SSE Talks - Water Memory 3 3_C2ynAz63amk - transcript (automated).pdf","Transcript Link")</f>
        <v>Transcript Link</v>
      </c>
      <c r="M431" s="2" t="str">
        <f>HYPERLINK("https://files.afu.se/Downloads/Transcripts/Society%20for%20Scientific%20Exploration%20(SSE)/2009 04 16 - Society for Scientific Exploration - SSE Talks - Water Memory 3 3_C2ynAz63amk - transcript (automated).pdf","Transcript Link")</f>
        <v>Transcript Link</v>
      </c>
    </row>
    <row r="432" ht="375" spans="1:13">
      <c r="A432" s="1" t="s">
        <v>1757</v>
      </c>
      <c r="B432" s="1" t="s">
        <v>13</v>
      </c>
      <c r="C432" s="4" t="s">
        <v>1758</v>
      </c>
      <c r="D432" s="1" t="s">
        <v>1759</v>
      </c>
      <c r="E432" s="1" t="s">
        <v>1760</v>
      </c>
      <c r="F432" s="4" t="s">
        <v>17</v>
      </c>
      <c r="G432" s="1" t="s">
        <v>18</v>
      </c>
      <c r="H432" s="1" t="s">
        <v>19</v>
      </c>
      <c r="I432" s="1" t="s">
        <v>20</v>
      </c>
      <c r="J432" s="1" t="s">
        <v>1761</v>
      </c>
      <c r="K432" s="1" t="s">
        <v>22</v>
      </c>
      <c r="L432" s="1" t="str">
        <f>HYPERLINK("https://files.afu.se/Downloads/Transcripts/Society%20for%20Scientific%20Exploration%20(SSE)/2009 04 15 - Society for Scientific Exploration - SSE Talks - fMRI &amp; EEG of Distant Healing 1 4_ckuO1KkETrg - transcript (automated).pdf","Transcript Link")</f>
        <v>Transcript Link</v>
      </c>
      <c r="M432" s="2" t="str">
        <f>HYPERLINK("https://files.afu.se/Downloads/Transcripts/Society%20for%20Scientific%20Exploration%20(SSE)/2009 04 15 - Society for Scientific Exploration - SSE Talks - fMRI &amp; EEG of Distant Healing 1 4_ckuO1KkETrg - transcript (automated).pdf","Transcript Link")</f>
        <v>Transcript Link</v>
      </c>
    </row>
    <row r="433" ht="375" spans="1:13">
      <c r="A433" s="1" t="s">
        <v>1757</v>
      </c>
      <c r="B433" s="1" t="s">
        <v>13</v>
      </c>
      <c r="C433" s="4" t="s">
        <v>1762</v>
      </c>
      <c r="D433" s="1" t="s">
        <v>1763</v>
      </c>
      <c r="E433" s="1" t="s">
        <v>1760</v>
      </c>
      <c r="F433" s="4" t="s">
        <v>17</v>
      </c>
      <c r="G433" s="1" t="s">
        <v>18</v>
      </c>
      <c r="H433" s="1" t="s">
        <v>19</v>
      </c>
      <c r="I433" s="1" t="s">
        <v>20</v>
      </c>
      <c r="J433" s="1" t="s">
        <v>1764</v>
      </c>
      <c r="K433" s="1" t="s">
        <v>22</v>
      </c>
      <c r="L433" s="1" t="str">
        <f>HYPERLINK("https://files.afu.se/Downloads/Transcripts/Society%20for%20Scientific%20Exploration%20(SSE)/2009 04 15 - Society for Scientific Exploration - SSE Talks - fMRI &amp; EEG of Distant Healing 3 4_tJEzsTYGt2I - transcript (automated).pdf","Transcript Link")</f>
        <v>Transcript Link</v>
      </c>
      <c r="M433" s="2" t="str">
        <f>HYPERLINK("https://files.afu.se/Downloads/Transcripts/Society%20for%20Scientific%20Exploration%20(SSE)/2009 04 15 - Society for Scientific Exploration - SSE Talks - fMRI &amp; EEG of Distant Healing 3 4_tJEzsTYGt2I - transcript (automated).pdf","Transcript Link")</f>
        <v>Transcript Link</v>
      </c>
    </row>
    <row r="434" ht="375" spans="1:13">
      <c r="A434" s="1" t="s">
        <v>1757</v>
      </c>
      <c r="B434" s="1" t="s">
        <v>13</v>
      </c>
      <c r="C434" s="4" t="s">
        <v>1765</v>
      </c>
      <c r="D434" s="1" t="s">
        <v>1766</v>
      </c>
      <c r="E434" s="1" t="s">
        <v>1760</v>
      </c>
      <c r="F434" s="4" t="s">
        <v>17</v>
      </c>
      <c r="G434" s="1" t="s">
        <v>18</v>
      </c>
      <c r="H434" s="1" t="s">
        <v>19</v>
      </c>
      <c r="I434" s="1" t="s">
        <v>20</v>
      </c>
      <c r="J434" s="1" t="s">
        <v>1767</v>
      </c>
      <c r="K434" s="1" t="s">
        <v>22</v>
      </c>
      <c r="L434" s="1" t="str">
        <f>HYPERLINK("https://files.afu.se/Downloads/Transcripts/Society%20for%20Scientific%20Exploration%20(SSE)/2009 04 15 - Society for Scientific Exploration - SSE Talks - fMRI &amp; EEG of Distant Healing 2 4_XMIcATCk6ug - transcript (automated).pdf","Transcript Link")</f>
        <v>Transcript Link</v>
      </c>
      <c r="M434" s="2" t="str">
        <f>HYPERLINK("https://files.afu.se/Downloads/Transcripts/Society%20for%20Scientific%20Exploration%20(SSE)/2009 04 15 - Society for Scientific Exploration - SSE Talks - fMRI &amp; EEG of Distant Healing 2 4_XMIcATCk6ug - transcript (automated).pdf","Transcript Link")</f>
        <v>Transcript Link</v>
      </c>
    </row>
    <row r="435" ht="375" spans="1:13">
      <c r="A435" s="1" t="s">
        <v>1757</v>
      </c>
      <c r="B435" s="1" t="s">
        <v>13</v>
      </c>
      <c r="C435" s="4" t="s">
        <v>1768</v>
      </c>
      <c r="D435" s="1" t="s">
        <v>1769</v>
      </c>
      <c r="E435" s="1" t="s">
        <v>1760</v>
      </c>
      <c r="F435" s="4" t="s">
        <v>17</v>
      </c>
      <c r="G435" s="1" t="s">
        <v>18</v>
      </c>
      <c r="H435" s="1" t="s">
        <v>19</v>
      </c>
      <c r="I435" s="1" t="s">
        <v>20</v>
      </c>
      <c r="J435" s="1" t="s">
        <v>1770</v>
      </c>
      <c r="K435" s="1" t="s">
        <v>22</v>
      </c>
      <c r="L435" s="1" t="str">
        <f>HYPERLINK("https://files.afu.se/Downloads/Transcripts/Society%20for%20Scientific%20Exploration%20(SSE)/2009 04 15 - Society for Scientific Exploration - SSE Talks - fMRI &amp; EEG of Distant Healing 4 4_XIgoZaTOqGY - transcript (automated).pdf","Transcript Link")</f>
        <v>Transcript Link</v>
      </c>
      <c r="M435" s="2" t="str">
        <f>HYPERLINK("https://files.afu.se/Downloads/Transcripts/Society%20for%20Scientific%20Exploration%20(SSE)/2009 04 15 - Society for Scientific Exploration - SSE Talks - fMRI &amp; EEG of Distant Healing 4 4_XIgoZaTOqGY - transcript (automated).pdf","Transcript Link")</f>
        <v>Transcript Link</v>
      </c>
    </row>
    <row r="436" ht="270" spans="1:13">
      <c r="A436" s="1" t="s">
        <v>1757</v>
      </c>
      <c r="B436" s="1" t="s">
        <v>13</v>
      </c>
      <c r="C436" s="4" t="s">
        <v>1771</v>
      </c>
      <c r="D436" s="1" t="s">
        <v>1772</v>
      </c>
      <c r="E436" s="1" t="s">
        <v>1773</v>
      </c>
      <c r="F436" s="4" t="s">
        <v>17</v>
      </c>
      <c r="G436" s="1" t="s">
        <v>18</v>
      </c>
      <c r="H436" s="1" t="s">
        <v>19</v>
      </c>
      <c r="I436" s="1" t="s">
        <v>20</v>
      </c>
      <c r="J436" s="1" t="s">
        <v>1774</v>
      </c>
      <c r="K436" s="1" t="s">
        <v>22</v>
      </c>
      <c r="L436" s="1" t="str">
        <f>HYPERLINK("https://files.afu.se/Downloads/Transcripts/Society%20for%20Scientific%20Exploration%20(SSE)/2009 04 15 - Society for Scientific Exploration - SSE Talks - Phenomenology of Intent 1 2_QnfxIv9K_Z8 - transcript (automated).pdf","Transcript Link")</f>
        <v>Transcript Link</v>
      </c>
      <c r="M436" s="2" t="str">
        <f>HYPERLINK("https://files.afu.se/Downloads/Transcripts/Society%20for%20Scientific%20Exploration%20(SSE)/2009 04 15 - Society for Scientific Exploration - SSE Talks - Phenomenology of Intent 1 2_QnfxIv9K_Z8 - transcript (automated).pdf","Transcript Link")</f>
        <v>Transcript Link</v>
      </c>
    </row>
    <row r="437" ht="270" spans="1:13">
      <c r="A437" s="1" t="s">
        <v>1757</v>
      </c>
      <c r="B437" s="1" t="s">
        <v>13</v>
      </c>
      <c r="C437" s="4" t="s">
        <v>1775</v>
      </c>
      <c r="D437" s="1" t="s">
        <v>1776</v>
      </c>
      <c r="E437" s="1" t="s">
        <v>1773</v>
      </c>
      <c r="F437" s="4" t="s">
        <v>17</v>
      </c>
      <c r="G437" s="1" t="s">
        <v>18</v>
      </c>
      <c r="H437" s="1" t="s">
        <v>19</v>
      </c>
      <c r="I437" s="1" t="s">
        <v>20</v>
      </c>
      <c r="J437" s="1" t="s">
        <v>1777</v>
      </c>
      <c r="K437" s="1" t="s">
        <v>22</v>
      </c>
      <c r="L437" s="1" t="str">
        <f>HYPERLINK("https://files.afu.se/Downloads/Transcripts/Society%20for%20Scientific%20Exploration%20(SSE)/2009 04 15 - Society for Scientific Exploration - SSE Talks - Phenomenology of Intent 2 2_exDHv4tcW6s - transcript (automated).pdf","Transcript Link")</f>
        <v>Transcript Link</v>
      </c>
      <c r="M437" s="2" t="str">
        <f>HYPERLINK("https://files.afu.se/Downloads/Transcripts/Society%20for%20Scientific%20Exploration%20(SSE)/2009 04 15 - Society for Scientific Exploration - SSE Talks - Phenomenology of Intent 2 2_exDHv4tcW6s - transcript (automated).pdf","Transcript Link")</f>
        <v>Transcript Link</v>
      </c>
    </row>
    <row r="438" ht="270" spans="1:13">
      <c r="A438" s="1" t="s">
        <v>1757</v>
      </c>
      <c r="B438" s="1" t="s">
        <v>13</v>
      </c>
      <c r="C438" s="4" t="s">
        <v>1778</v>
      </c>
      <c r="D438" s="1" t="s">
        <v>1779</v>
      </c>
      <c r="E438" s="1" t="s">
        <v>1780</v>
      </c>
      <c r="F438" s="4" t="s">
        <v>17</v>
      </c>
      <c r="G438" s="1" t="s">
        <v>18</v>
      </c>
      <c r="H438" s="1" t="s">
        <v>19</v>
      </c>
      <c r="I438" s="1" t="s">
        <v>20</v>
      </c>
      <c r="J438" s="1" t="s">
        <v>1781</v>
      </c>
      <c r="K438" s="1" t="s">
        <v>22</v>
      </c>
      <c r="L438" s="1" t="str">
        <f>HYPERLINK("https://files.afu.se/Downloads/Transcripts/Society%20for%20Scientific%20Exploration%20(SSE)/2009 04 15 - Society for Scientific Exploration - SSE Talks - The Boundaries of Perception 1 3_ZFBRYjQ8CvE - transcript (automated).pdf","Transcript Link")</f>
        <v>Transcript Link</v>
      </c>
      <c r="M438" s="2" t="str">
        <f>HYPERLINK("https://files.afu.se/Downloads/Transcripts/Society%20for%20Scientific%20Exploration%20(SSE)/2009 04 15 - Society for Scientific Exploration - SSE Talks - The Boundaries of Perception 1 3_ZFBRYjQ8CvE - transcript (automated).pdf","Transcript Link")</f>
        <v>Transcript Link</v>
      </c>
    </row>
    <row r="439" ht="270" spans="1:13">
      <c r="A439" s="1" t="s">
        <v>1757</v>
      </c>
      <c r="B439" s="1" t="s">
        <v>13</v>
      </c>
      <c r="C439" s="4" t="s">
        <v>1782</v>
      </c>
      <c r="D439" s="1" t="s">
        <v>1783</v>
      </c>
      <c r="E439" s="1" t="s">
        <v>1780</v>
      </c>
      <c r="F439" s="4" t="s">
        <v>17</v>
      </c>
      <c r="G439" s="1" t="s">
        <v>18</v>
      </c>
      <c r="H439" s="1" t="s">
        <v>19</v>
      </c>
      <c r="I439" s="1" t="s">
        <v>20</v>
      </c>
      <c r="J439" s="1" t="s">
        <v>1784</v>
      </c>
      <c r="K439" s="1" t="s">
        <v>22</v>
      </c>
      <c r="L439" s="1" t="str">
        <f>HYPERLINK("https://files.afu.se/Downloads/Transcripts/Society%20for%20Scientific%20Exploration%20(SSE)/2009 04 15 - Society for Scientific Exploration - SSE Talks - The Boundaries of Perception 2 3_XrfN3BFgzzI - transcript (automated).pdf","Transcript Link")</f>
        <v>Transcript Link</v>
      </c>
      <c r="M439" s="2" t="str">
        <f>HYPERLINK("https://files.afu.se/Downloads/Transcripts/Society%20for%20Scientific%20Exploration%20(SSE)/2009 04 15 - Society for Scientific Exploration - SSE Talks - The Boundaries of Perception 2 3_XrfN3BFgzzI - transcript (automated).pdf","Transcript Link")</f>
        <v>Transcript Link</v>
      </c>
    </row>
    <row r="440" ht="270" spans="1:13">
      <c r="A440" s="1" t="s">
        <v>1757</v>
      </c>
      <c r="B440" s="1" t="s">
        <v>13</v>
      </c>
      <c r="C440" s="4" t="s">
        <v>1785</v>
      </c>
      <c r="D440" s="1" t="s">
        <v>1786</v>
      </c>
      <c r="E440" s="1" t="s">
        <v>1780</v>
      </c>
      <c r="F440" s="4" t="s">
        <v>17</v>
      </c>
      <c r="G440" s="1" t="s">
        <v>18</v>
      </c>
      <c r="H440" s="1" t="s">
        <v>19</v>
      </c>
      <c r="I440" s="1" t="s">
        <v>20</v>
      </c>
      <c r="J440" s="1" t="s">
        <v>1787</v>
      </c>
      <c r="K440" s="1" t="s">
        <v>22</v>
      </c>
      <c r="L440" s="1" t="str">
        <f>HYPERLINK("https://files.afu.se/Downloads/Transcripts/Society%20for%20Scientific%20Exploration%20(SSE)/2009 04 15 - Society for Scientific Exploration - SSE Talks - The Boundaries of Perception 3 3_6g-OsHpwrfA - transcript (automated).pdf","Transcript Link")</f>
        <v>Transcript Link</v>
      </c>
      <c r="M440" s="2" t="str">
        <f>HYPERLINK("https://files.afu.se/Downloads/Transcripts/Society%20for%20Scientific%20Exploration%20(SSE)/2009 04 15 - Society for Scientific Exploration - SSE Talks - The Boundaries of Perception 3 3_6g-OsHpwrfA - transcript (automated).pdf","Transcript Link")</f>
        <v>Transcript Link</v>
      </c>
    </row>
    <row r="441" ht="300" spans="1:13">
      <c r="A441" s="1" t="s">
        <v>1757</v>
      </c>
      <c r="B441" s="1" t="s">
        <v>13</v>
      </c>
      <c r="C441" s="4" t="s">
        <v>1788</v>
      </c>
      <c r="D441" s="1" t="s">
        <v>1789</v>
      </c>
      <c r="E441" s="1" t="s">
        <v>1790</v>
      </c>
      <c r="F441" s="4" t="s">
        <v>17</v>
      </c>
      <c r="G441" s="1" t="s">
        <v>18</v>
      </c>
      <c r="H441" s="1" t="s">
        <v>19</v>
      </c>
      <c r="I441" s="1" t="s">
        <v>20</v>
      </c>
      <c r="J441" s="1" t="s">
        <v>1791</v>
      </c>
      <c r="K441" s="1" t="s">
        <v>22</v>
      </c>
      <c r="L441" s="1" t="str">
        <f>HYPERLINK("https://files.afu.se/Downloads/Transcripts/Society%20for%20Scientific%20Exploration%20(SSE)/2009 04 15 - Society for Scientific Exploration - SSE Talks - Evaluation of 'Leaked' UFO Docs 1 4_Gq6FzcLPOB4 - transcript (automated).pdf","Transcript Link")</f>
        <v>Transcript Link</v>
      </c>
      <c r="M441" s="2" t="str">
        <f>HYPERLINK("https://files.afu.se/Downloads/Transcripts/Society%20for%20Scientific%20Exploration%20(SSE)/2009 04 15 - Society for Scientific Exploration - SSE Talks - Evaluation of 'Leaked' UFO Docs 1 4_Gq6FzcLPOB4 - transcript (automated).pdf","Transcript Link")</f>
        <v>Transcript Link</v>
      </c>
    </row>
    <row r="442" ht="300" spans="1:13">
      <c r="A442" s="1" t="s">
        <v>1757</v>
      </c>
      <c r="B442" s="1" t="s">
        <v>13</v>
      </c>
      <c r="C442" s="4" t="s">
        <v>1792</v>
      </c>
      <c r="D442" s="1" t="s">
        <v>1793</v>
      </c>
      <c r="E442" s="1" t="s">
        <v>1790</v>
      </c>
      <c r="F442" s="4" t="s">
        <v>17</v>
      </c>
      <c r="G442" s="1" t="s">
        <v>18</v>
      </c>
      <c r="H442" s="1" t="s">
        <v>19</v>
      </c>
      <c r="I442" s="1" t="s">
        <v>20</v>
      </c>
      <c r="J442" s="1" t="s">
        <v>1794</v>
      </c>
      <c r="K442" s="1" t="s">
        <v>22</v>
      </c>
      <c r="L442" s="1" t="str">
        <f>HYPERLINK("https://files.afu.se/Downloads/Transcripts/Society%20for%20Scientific%20Exploration%20(SSE)/2009 04 15 - Society for Scientific Exploration - SSE Talks - Evaluation of 'Leaked' UFO Docs 2 4_zuII7YZgTQk - transcript (automated).pdf","Transcript Link")</f>
        <v>Transcript Link</v>
      </c>
      <c r="M442" s="2" t="str">
        <f>HYPERLINK("https://files.afu.se/Downloads/Transcripts/Society%20for%20Scientific%20Exploration%20(SSE)/2009 04 15 - Society for Scientific Exploration - SSE Talks - Evaluation of 'Leaked' UFO Docs 2 4_zuII7YZgTQk - transcript (automated).pdf","Transcript Link")</f>
        <v>Transcript Link</v>
      </c>
    </row>
    <row r="443" ht="300" spans="1:13">
      <c r="A443" s="1" t="s">
        <v>1757</v>
      </c>
      <c r="B443" s="1" t="s">
        <v>13</v>
      </c>
      <c r="C443" s="4" t="s">
        <v>1795</v>
      </c>
      <c r="D443" s="1" t="s">
        <v>1796</v>
      </c>
      <c r="E443" s="1" t="s">
        <v>1790</v>
      </c>
      <c r="F443" s="4" t="s">
        <v>17</v>
      </c>
      <c r="G443" s="1" t="s">
        <v>18</v>
      </c>
      <c r="H443" s="1" t="s">
        <v>19</v>
      </c>
      <c r="I443" s="1" t="s">
        <v>20</v>
      </c>
      <c r="J443" s="1" t="s">
        <v>1797</v>
      </c>
      <c r="K443" s="1" t="s">
        <v>22</v>
      </c>
      <c r="L443" s="1" t="str">
        <f>HYPERLINK("https://files.afu.se/Downloads/Transcripts/Society%20for%20Scientific%20Exploration%20(SSE)/2009 04 15 - Society for Scientific Exploration - SSE Talks - Evaluation of 'Leaked' UFO Docs 3 4_407V32gFDBI - transcript (automated).pdf","Transcript Link")</f>
        <v>Transcript Link</v>
      </c>
      <c r="M443" s="2" t="str">
        <f>HYPERLINK("https://files.afu.se/Downloads/Transcripts/Society%20for%20Scientific%20Exploration%20(SSE)/2009 04 15 - Society for Scientific Exploration - SSE Talks - Evaluation of 'Leaked' UFO Docs 3 4_407V32gFDBI - transcript (automated).pdf","Transcript Link")</f>
        <v>Transcript Link</v>
      </c>
    </row>
    <row r="444" ht="300" spans="1:13">
      <c r="A444" s="1" t="s">
        <v>1757</v>
      </c>
      <c r="B444" s="1" t="s">
        <v>13</v>
      </c>
      <c r="C444" s="4" t="s">
        <v>1798</v>
      </c>
      <c r="D444" s="1" t="s">
        <v>1799</v>
      </c>
      <c r="E444" s="1" t="s">
        <v>1790</v>
      </c>
      <c r="F444" s="4" t="s">
        <v>17</v>
      </c>
      <c r="G444" s="1" t="s">
        <v>18</v>
      </c>
      <c r="H444" s="1" t="s">
        <v>19</v>
      </c>
      <c r="I444" s="1" t="s">
        <v>20</v>
      </c>
      <c r="J444" s="1" t="s">
        <v>1800</v>
      </c>
      <c r="K444" s="1" t="s">
        <v>22</v>
      </c>
      <c r="L444" s="1" t="str">
        <f>HYPERLINK("https://files.afu.se/Downloads/Transcripts/Society%20for%20Scientific%20Exploration%20(SSE)/2009 04 15 - Society for Scientific Exploration - SSE Talks - Evaluation of 'Leaked' UFO Docs 4 4_FJVNc9ctxy0 - transcript (automated).pdf","Transcript Link")</f>
        <v>Transcript Link</v>
      </c>
      <c r="M444" s="2" t="str">
        <f>HYPERLINK("https://files.afu.se/Downloads/Transcripts/Society%20for%20Scientific%20Exploration%20(SSE)/2009 04 15 - Society for Scientific Exploration - SSE Talks - Evaluation of 'Leaked' UFO Docs 4 4_FJVNc9ctxy0 - transcript (automated).pdf","Transcript Link")</f>
        <v>Transcript Link</v>
      </c>
    </row>
    <row r="445" ht="409.5" spans="1:13">
      <c r="A445" s="1" t="s">
        <v>1757</v>
      </c>
      <c r="B445" s="1" t="s">
        <v>13</v>
      </c>
      <c r="C445" s="4" t="s">
        <v>1801</v>
      </c>
      <c r="D445" s="1" t="s">
        <v>1802</v>
      </c>
      <c r="E445" s="1" t="s">
        <v>1803</v>
      </c>
      <c r="F445" s="4" t="s">
        <v>17</v>
      </c>
      <c r="G445" s="1" t="s">
        <v>18</v>
      </c>
      <c r="H445" s="1" t="s">
        <v>19</v>
      </c>
      <c r="I445" s="1" t="s">
        <v>20</v>
      </c>
      <c r="J445" s="1" t="s">
        <v>1804</v>
      </c>
      <c r="K445" s="1" t="s">
        <v>22</v>
      </c>
      <c r="L445" s="1" t="str">
        <f>HYPERLINK("https://files.afu.se/Downloads/Transcripts/Society%20for%20Scientific%20Exploration%20(SSE)/2009 04 15 - Society for Scientific Exploration - SSE Talks - Subjectivity in Anomalous Experiences 1 4_-1xIVQhhDPc - transcript (automated).pdf","Transcript Link")</f>
        <v>Transcript Link</v>
      </c>
      <c r="M445" s="2" t="str">
        <f>HYPERLINK("https://files.afu.se/Downloads/Transcripts/Society%20for%20Scientific%20Exploration%20(SSE)/2009 04 15 - Society for Scientific Exploration - SSE Talks - Subjectivity in Anomalous Experiences 1 4_-1xIVQhhDPc - transcript (automated).pdf","Transcript Link")</f>
        <v>Transcript Link</v>
      </c>
    </row>
    <row r="446" ht="409.5" spans="1:13">
      <c r="A446" s="1" t="s">
        <v>1757</v>
      </c>
      <c r="B446" s="1" t="s">
        <v>13</v>
      </c>
      <c r="C446" s="4" t="s">
        <v>1805</v>
      </c>
      <c r="D446" s="1" t="s">
        <v>1806</v>
      </c>
      <c r="E446" s="1" t="s">
        <v>1803</v>
      </c>
      <c r="F446" s="4" t="s">
        <v>17</v>
      </c>
      <c r="G446" s="1" t="s">
        <v>18</v>
      </c>
      <c r="H446" s="1" t="s">
        <v>19</v>
      </c>
      <c r="I446" s="1" t="s">
        <v>20</v>
      </c>
      <c r="J446" s="1" t="s">
        <v>1807</v>
      </c>
      <c r="K446" s="1" t="s">
        <v>22</v>
      </c>
      <c r="L446" s="1" t="str">
        <f>HYPERLINK("https://files.afu.se/Downloads/Transcripts/Society%20for%20Scientific%20Exploration%20(SSE)/2009 04 15 - Society for Scientific Exploration - SSE Talks - Subjectivity in Anomalous Experiences 2 4_avxG2rqpVPc - transcript (automated).pdf","Transcript Link")</f>
        <v>Transcript Link</v>
      </c>
      <c r="M446" s="2" t="str">
        <f>HYPERLINK("https://files.afu.se/Downloads/Transcripts/Society%20for%20Scientific%20Exploration%20(SSE)/2009 04 15 - Society for Scientific Exploration - SSE Talks - Subjectivity in Anomalous Experiences 2 4_avxG2rqpVPc - transcript (automated).pdf","Transcript Link")</f>
        <v>Transcript Link</v>
      </c>
    </row>
    <row r="447" ht="409.5" spans="1:13">
      <c r="A447" s="1" t="s">
        <v>1757</v>
      </c>
      <c r="B447" s="1" t="s">
        <v>13</v>
      </c>
      <c r="C447" s="4" t="s">
        <v>1808</v>
      </c>
      <c r="D447" s="1" t="s">
        <v>1809</v>
      </c>
      <c r="E447" s="1" t="s">
        <v>1803</v>
      </c>
      <c r="F447" s="4" t="s">
        <v>17</v>
      </c>
      <c r="G447" s="1" t="s">
        <v>18</v>
      </c>
      <c r="H447" s="1" t="s">
        <v>19</v>
      </c>
      <c r="I447" s="1" t="s">
        <v>20</v>
      </c>
      <c r="J447" s="1" t="s">
        <v>1810</v>
      </c>
      <c r="K447" s="1" t="s">
        <v>22</v>
      </c>
      <c r="L447" s="1" t="str">
        <f>HYPERLINK("https://files.afu.se/Downloads/Transcripts/Society%20for%20Scientific%20Exploration%20(SSE)/2009 04 15 - Society for Scientific Exploration - SSE Talks - Subjectivity in Anomalous Experiences 3 4_a0NfAAQJD4Q - transcript (automated).pdf","Transcript Link")</f>
        <v>Transcript Link</v>
      </c>
      <c r="M447" s="2" t="str">
        <f>HYPERLINK("https://files.afu.se/Downloads/Transcripts/Society%20for%20Scientific%20Exploration%20(SSE)/2009 04 15 - Society for Scientific Exploration - SSE Talks - Subjectivity in Anomalous Experiences 3 4_a0NfAAQJD4Q - transcript (automated).pdf","Transcript Link")</f>
        <v>Transcript Link</v>
      </c>
    </row>
    <row r="448" ht="409.5" spans="1:13">
      <c r="A448" s="1" t="s">
        <v>1757</v>
      </c>
      <c r="B448" s="1" t="s">
        <v>13</v>
      </c>
      <c r="C448" s="4" t="s">
        <v>1811</v>
      </c>
      <c r="D448" s="1" t="s">
        <v>1812</v>
      </c>
      <c r="E448" s="1" t="s">
        <v>1803</v>
      </c>
      <c r="F448" s="4" t="s">
        <v>17</v>
      </c>
      <c r="G448" s="1" t="s">
        <v>18</v>
      </c>
      <c r="H448" s="1" t="s">
        <v>19</v>
      </c>
      <c r="I448" s="1" t="s">
        <v>20</v>
      </c>
      <c r="J448" s="1" t="s">
        <v>1813</v>
      </c>
      <c r="K448" s="1" t="s">
        <v>22</v>
      </c>
      <c r="L448" s="1" t="str">
        <f>HYPERLINK("https://files.afu.se/Downloads/Transcripts/Society%20for%20Scientific%20Exploration%20(SSE)/2009 04 15 - Society for Scientific Exploration - SSE Talks - Subjectivity in Anomalous Experiences 4 4_SGO7-I1q24E - transcript (automated).pdf","Transcript Link")</f>
        <v>Transcript Link</v>
      </c>
      <c r="M448" s="2" t="str">
        <f>HYPERLINK("https://files.afu.se/Downloads/Transcripts/Society%20for%20Scientific%20Exploration%20(SSE)/2009 04 15 - Society for Scientific Exploration - SSE Talks - Subjectivity in Anomalous Experiences 4 4_SGO7-I1q24E - transcript (automated).pdf","Transcript Link")</f>
        <v>Transcript Link</v>
      </c>
    </row>
    <row r="449" ht="240" spans="1:13">
      <c r="A449" s="1" t="s">
        <v>1757</v>
      </c>
      <c r="B449" s="1" t="s">
        <v>13</v>
      </c>
      <c r="C449" s="4" t="s">
        <v>1814</v>
      </c>
      <c r="D449" s="1" t="s">
        <v>1815</v>
      </c>
      <c r="E449" s="1" t="s">
        <v>1816</v>
      </c>
      <c r="F449" s="4" t="s">
        <v>17</v>
      </c>
      <c r="G449" s="1" t="s">
        <v>18</v>
      </c>
      <c r="H449" s="1" t="s">
        <v>19</v>
      </c>
      <c r="I449" s="1" t="s">
        <v>20</v>
      </c>
      <c r="J449" s="1" t="s">
        <v>1817</v>
      </c>
      <c r="K449" s="1" t="s">
        <v>22</v>
      </c>
      <c r="L449" s="1" t="str">
        <f>HYPERLINK("https://files.afu.se/Downloads/Transcripts/Society%20for%20Scientific%20Exploration%20(SSE)/2009 04 15 - Society for Scientific Exploration - SSE Talks - Gravito-inertial Propulsion 1 3_s5ypGrw5q1w - transcript (automated).pdf","Transcript Link")</f>
        <v>Transcript Link</v>
      </c>
      <c r="M449" s="2" t="str">
        <f>HYPERLINK("https://files.afu.se/Downloads/Transcripts/Society%20for%20Scientific%20Exploration%20(SSE)/2009 04 15 - Society for Scientific Exploration - SSE Talks - Gravito-inertial Propulsion 1 3_s5ypGrw5q1w - transcript (automated).pdf","Transcript Link")</f>
        <v>Transcript Link</v>
      </c>
    </row>
    <row r="450" ht="240" spans="1:13">
      <c r="A450" s="1" t="s">
        <v>1757</v>
      </c>
      <c r="B450" s="1" t="s">
        <v>13</v>
      </c>
      <c r="C450" s="4" t="s">
        <v>1818</v>
      </c>
      <c r="D450" s="1" t="s">
        <v>1819</v>
      </c>
      <c r="E450" s="1" t="s">
        <v>1816</v>
      </c>
      <c r="F450" s="4" t="s">
        <v>17</v>
      </c>
      <c r="G450" s="1" t="s">
        <v>18</v>
      </c>
      <c r="H450" s="1" t="s">
        <v>19</v>
      </c>
      <c r="I450" s="1" t="s">
        <v>20</v>
      </c>
      <c r="J450" s="1" t="s">
        <v>1820</v>
      </c>
      <c r="K450" s="1" t="s">
        <v>22</v>
      </c>
      <c r="L450" s="1" t="str">
        <f>HYPERLINK("https://files.afu.se/Downloads/Transcripts/Society%20for%20Scientific%20Exploration%20(SSE)/2009 04 15 - Society for Scientific Exploration - SSE Talks - Gravito-inertial Propulsion 2 3_ZOY2mPmZjvE - transcript (automated).pdf","Transcript Link")</f>
        <v>Transcript Link</v>
      </c>
      <c r="M450" s="2" t="str">
        <f>HYPERLINK("https://files.afu.se/Downloads/Transcripts/Society%20for%20Scientific%20Exploration%20(SSE)/2009 04 15 - Society for Scientific Exploration - SSE Talks - Gravito-inertial Propulsion 2 3_ZOY2mPmZjvE - transcript (automated).pdf","Transcript Link")</f>
        <v>Transcript Link</v>
      </c>
    </row>
    <row r="451" ht="240" spans="1:13">
      <c r="A451" s="1" t="s">
        <v>1757</v>
      </c>
      <c r="B451" s="1" t="s">
        <v>13</v>
      </c>
      <c r="C451" s="4" t="s">
        <v>1821</v>
      </c>
      <c r="D451" s="1" t="s">
        <v>1822</v>
      </c>
      <c r="E451" s="1" t="s">
        <v>1816</v>
      </c>
      <c r="F451" s="4" t="s">
        <v>17</v>
      </c>
      <c r="G451" s="1" t="s">
        <v>18</v>
      </c>
      <c r="H451" s="1" t="s">
        <v>19</v>
      </c>
      <c r="I451" s="1" t="s">
        <v>20</v>
      </c>
      <c r="J451" s="1" t="s">
        <v>1823</v>
      </c>
      <c r="K451" s="1" t="s">
        <v>22</v>
      </c>
      <c r="L451" s="1" t="str">
        <f>HYPERLINK("https://files.afu.se/Downloads/Transcripts/Society%20for%20Scientific%20Exploration%20(SSE)/2009 04 15 - Society for Scientific Exploration - SSE Talks - Gravito-inertial Propulsion 3 3_NT7eHuSYayc - transcript (automated).pdf","Transcript Link")</f>
        <v>Transcript Link</v>
      </c>
      <c r="M451" s="2" t="str">
        <f>HYPERLINK("https://files.afu.se/Downloads/Transcripts/Society%20for%20Scientific%20Exploration%20(SSE)/2009 04 15 - Society for Scientific Exploration - SSE Talks - Gravito-inertial Propulsion 3 3_NT7eHuSYayc - transcript (automated).pdf","Transcript Link")</f>
        <v>Transcript Link</v>
      </c>
    </row>
    <row r="452" ht="360" spans="1:13">
      <c r="A452" s="1" t="s">
        <v>1824</v>
      </c>
      <c r="B452" s="1" t="s">
        <v>13</v>
      </c>
      <c r="C452" s="4" t="s">
        <v>1825</v>
      </c>
      <c r="D452" s="1" t="s">
        <v>1826</v>
      </c>
      <c r="E452" s="1" t="s">
        <v>1827</v>
      </c>
      <c r="F452" s="4" t="s">
        <v>17</v>
      </c>
      <c r="G452" s="1" t="s">
        <v>18</v>
      </c>
      <c r="H452" s="1" t="s">
        <v>19</v>
      </c>
      <c r="I452" s="1" t="s">
        <v>20</v>
      </c>
      <c r="J452" s="1" t="s">
        <v>1828</v>
      </c>
      <c r="K452" s="1" t="s">
        <v>22</v>
      </c>
      <c r="L452" s="1" t="str">
        <f>HYPERLINK("https://files.afu.se/Downloads/Transcripts/Society%20for%20Scientific%20Exploration%20(SSE)/2009 04 14 - Society for Scientific Exploration - SSE Talks - Psi and UFOs  Lessons for Physics 2 4_sagr-eSxElg - transcript (automated).pdf","Transcript Link")</f>
        <v>Transcript Link</v>
      </c>
      <c r="M452" s="2" t="str">
        <f>HYPERLINK("https://files.afu.se/Downloads/Transcripts/Society%20for%20Scientific%20Exploration%20(SSE)/2009 04 14 - Society for Scientific Exploration - SSE Talks - Psi and UFOs  Lessons for Physics 2 4_sagr-eSxElg - transcript (automated).pdf","Transcript Link")</f>
        <v>Transcript Link</v>
      </c>
    </row>
    <row r="453" ht="360" spans="1:13">
      <c r="A453" s="1" t="s">
        <v>1824</v>
      </c>
      <c r="B453" s="1" t="s">
        <v>13</v>
      </c>
      <c r="C453" s="4" t="s">
        <v>1829</v>
      </c>
      <c r="D453" s="1" t="s">
        <v>1830</v>
      </c>
      <c r="E453" s="1" t="s">
        <v>1827</v>
      </c>
      <c r="F453" s="4" t="s">
        <v>17</v>
      </c>
      <c r="G453" s="1" t="s">
        <v>18</v>
      </c>
      <c r="H453" s="1" t="s">
        <v>19</v>
      </c>
      <c r="I453" s="1" t="s">
        <v>20</v>
      </c>
      <c r="J453" s="1" t="s">
        <v>1831</v>
      </c>
      <c r="K453" s="1" t="s">
        <v>22</v>
      </c>
      <c r="L453" s="1" t="str">
        <f>HYPERLINK("https://files.afu.se/Downloads/Transcripts/Society%20for%20Scientific%20Exploration%20(SSE)/2009 04 14 - Society for Scientific Exploration - SSE Talks - Psi and UFOs  Lessons for Physics 4 4_qU57ApMRFOY - transcript (automated).pdf","Transcript Link")</f>
        <v>Transcript Link</v>
      </c>
      <c r="M453" s="2" t="str">
        <f>HYPERLINK("https://files.afu.se/Downloads/Transcripts/Society%20for%20Scientific%20Exploration%20(SSE)/2009 04 14 - Society for Scientific Exploration - SSE Talks - Psi and UFOs  Lessons for Physics 4 4_qU57ApMRFOY - transcript (automated).pdf","Transcript Link")</f>
        <v>Transcript Link</v>
      </c>
    </row>
    <row r="454" ht="360" spans="1:13">
      <c r="A454" s="1" t="s">
        <v>1824</v>
      </c>
      <c r="B454" s="1" t="s">
        <v>13</v>
      </c>
      <c r="C454" s="4" t="s">
        <v>1832</v>
      </c>
      <c r="D454" s="1" t="s">
        <v>1833</v>
      </c>
      <c r="E454" s="1" t="s">
        <v>1827</v>
      </c>
      <c r="F454" s="4" t="s">
        <v>17</v>
      </c>
      <c r="G454" s="1" t="s">
        <v>18</v>
      </c>
      <c r="H454" s="1" t="s">
        <v>19</v>
      </c>
      <c r="I454" s="1" t="s">
        <v>20</v>
      </c>
      <c r="J454" s="1" t="s">
        <v>1834</v>
      </c>
      <c r="K454" s="1" t="s">
        <v>22</v>
      </c>
      <c r="L454" s="1" t="str">
        <f>HYPERLINK("https://files.afu.se/Downloads/Transcripts/Society%20for%20Scientific%20Exploration%20(SSE)/2009 04 14 - Society for Scientific Exploration - SSE Talks - Psi and UFOs  Lessons for Physics 3 4_ens_aFzn7Rk - transcript (automated).pdf","Transcript Link")</f>
        <v>Transcript Link</v>
      </c>
      <c r="M454" s="2" t="str">
        <f>HYPERLINK("https://files.afu.se/Downloads/Transcripts/Society%20for%20Scientific%20Exploration%20(SSE)/2009 04 14 - Society for Scientific Exploration - SSE Talks - Psi and UFOs  Lessons for Physics 3 4_ens_aFzn7Rk - transcript (automated).pdf","Transcript Link")</f>
        <v>Transcript Link</v>
      </c>
    </row>
    <row r="455" ht="360" spans="1:13">
      <c r="A455" s="1" t="s">
        <v>1824</v>
      </c>
      <c r="B455" s="1" t="s">
        <v>13</v>
      </c>
      <c r="C455" s="4" t="s">
        <v>1835</v>
      </c>
      <c r="D455" s="1" t="s">
        <v>1836</v>
      </c>
      <c r="E455" s="1" t="s">
        <v>1827</v>
      </c>
      <c r="F455" s="4" t="s">
        <v>17</v>
      </c>
      <c r="G455" s="1" t="s">
        <v>18</v>
      </c>
      <c r="H455" s="1" t="s">
        <v>19</v>
      </c>
      <c r="I455" s="1" t="s">
        <v>20</v>
      </c>
      <c r="J455" s="1" t="s">
        <v>1837</v>
      </c>
      <c r="K455" s="1" t="s">
        <v>22</v>
      </c>
      <c r="L455" s="1" t="str">
        <f>HYPERLINK("https://files.afu.se/Downloads/Transcripts/Society%20for%20Scientific%20Exploration%20(SSE)/2009 04 14 - Society for Scientific Exploration - SSE Talks - Psi and UFOs  Lessons for Physics 1 4_De79Ru-Lwlk - transcript (automated).pdf","Transcript Link")</f>
        <v>Transcript Link</v>
      </c>
      <c r="M455" s="2" t="str">
        <f>HYPERLINK("https://files.afu.se/Downloads/Transcripts/Society%20for%20Scientific%20Exploration%20(SSE)/2009 04 14 - Society for Scientific Exploration - SSE Talks - Psi and UFOs  Lessons for Physics 1 4_De79Ru-Lwlk - transcript (automated).pdf","Transcript Link")</f>
        <v>Transcript Link</v>
      </c>
    </row>
    <row r="456" ht="270" spans="1:13">
      <c r="A456" s="1" t="s">
        <v>1824</v>
      </c>
      <c r="B456" s="1" t="s">
        <v>13</v>
      </c>
      <c r="C456" s="4" t="s">
        <v>1838</v>
      </c>
      <c r="D456" s="1" t="s">
        <v>1839</v>
      </c>
      <c r="E456" s="1" t="s">
        <v>1840</v>
      </c>
      <c r="F456" s="4" t="s">
        <v>17</v>
      </c>
      <c r="G456" s="1" t="s">
        <v>18</v>
      </c>
      <c r="H456" s="1" t="s">
        <v>19</v>
      </c>
      <c r="I456" s="1" t="s">
        <v>20</v>
      </c>
      <c r="J456" s="1" t="s">
        <v>1841</v>
      </c>
      <c r="K456" s="1" t="s">
        <v>22</v>
      </c>
      <c r="L456" s="1" t="str">
        <f>HYPERLINK("https://files.afu.se/Downloads/Transcripts/Society%20for%20Scientific%20Exploration%20(SSE)/2009 04 14 - Society for Scientific Exploration - SSE Talks - Invisible Rocketry  Proton-Antiproton Thrust 2 3_B1Ddym37HWg - transcript (automated).pdf","Transcript Link")</f>
        <v>Transcript Link</v>
      </c>
      <c r="M456" s="2" t="str">
        <f>HYPERLINK("https://files.afu.se/Downloads/Transcripts/Society%20for%20Scientific%20Exploration%20(SSE)/2009 04 14 - Society for Scientific Exploration - SSE Talks - Invisible Rocketry  Proton-Antiproton Thrust 2 3_B1Ddym37HWg - transcript (automated).pdf","Transcript Link")</f>
        <v>Transcript Link</v>
      </c>
    </row>
    <row r="457" ht="270" spans="1:13">
      <c r="A457" s="1" t="s">
        <v>1824</v>
      </c>
      <c r="B457" s="1" t="s">
        <v>13</v>
      </c>
      <c r="C457" s="4" t="s">
        <v>1842</v>
      </c>
      <c r="D457" s="1" t="s">
        <v>1843</v>
      </c>
      <c r="E457" s="1" t="s">
        <v>1840</v>
      </c>
      <c r="F457" s="4" t="s">
        <v>17</v>
      </c>
      <c r="G457" s="1" t="s">
        <v>18</v>
      </c>
      <c r="H457" s="1" t="s">
        <v>19</v>
      </c>
      <c r="I457" s="1" t="s">
        <v>20</v>
      </c>
      <c r="J457" s="1" t="s">
        <v>1844</v>
      </c>
      <c r="K457" s="1" t="s">
        <v>22</v>
      </c>
      <c r="L457" s="1" t="str">
        <f>HYPERLINK("https://files.afu.se/Downloads/Transcripts/Society%20for%20Scientific%20Exploration%20(SSE)/2009 04 14 - Society for Scientific Exploration - SSE Talks - Invisible Rocketry  Proton-Antiproton Thrust 1 3_DlU4hxAMFE4 - transcript (automated).pdf","Transcript Link")</f>
        <v>Transcript Link</v>
      </c>
      <c r="M457" s="2" t="str">
        <f>HYPERLINK("https://files.afu.se/Downloads/Transcripts/Society%20for%20Scientific%20Exploration%20(SSE)/2009 04 14 - Society for Scientific Exploration - SSE Talks - Invisible Rocketry  Proton-Antiproton Thrust 1 3_DlU4hxAMFE4 - transcript (automated).pdf","Transcript Link")</f>
        <v>Transcript Link</v>
      </c>
    </row>
    <row r="458" ht="270" spans="1:13">
      <c r="A458" s="1" t="s">
        <v>1824</v>
      </c>
      <c r="B458" s="1" t="s">
        <v>13</v>
      </c>
      <c r="C458" s="4" t="s">
        <v>1845</v>
      </c>
      <c r="D458" s="1" t="s">
        <v>1846</v>
      </c>
      <c r="E458" s="1" t="s">
        <v>1840</v>
      </c>
      <c r="F458" s="4" t="s">
        <v>17</v>
      </c>
      <c r="G458" s="1" t="s">
        <v>18</v>
      </c>
      <c r="H458" s="1" t="s">
        <v>19</v>
      </c>
      <c r="I458" s="1" t="s">
        <v>20</v>
      </c>
      <c r="J458" s="1" t="s">
        <v>1847</v>
      </c>
      <c r="K458" s="1" t="s">
        <v>22</v>
      </c>
      <c r="L458" s="1" t="str">
        <f>HYPERLINK("https://files.afu.se/Downloads/Transcripts/Society%20for%20Scientific%20Exploration%20(SSE)/2009 04 14 - Society for Scientific Exploration - SSE Talks - Invisible Rocketry  Proton-Antiproton Thrust 3 3_vnOTqHn3Aew - transcript (automated).pdf","Transcript Link")</f>
        <v>Transcript Link</v>
      </c>
      <c r="M458" s="2" t="str">
        <f>HYPERLINK("https://files.afu.se/Downloads/Transcripts/Society%20for%20Scientific%20Exploration%20(SSE)/2009 04 14 - Society for Scientific Exploration - SSE Talks - Invisible Rocketry  Proton-Antiproton Thrust 3 3_vnOTqHn3Aew - transcript (automated).pdf","Transcript Link")</f>
        <v>Transcript Link</v>
      </c>
    </row>
    <row r="459" ht="255" spans="1:13">
      <c r="A459" s="1" t="s">
        <v>1824</v>
      </c>
      <c r="B459" s="1" t="s">
        <v>13</v>
      </c>
      <c r="C459" s="4" t="s">
        <v>1848</v>
      </c>
      <c r="D459" s="1" t="s">
        <v>1849</v>
      </c>
      <c r="E459" s="1" t="s">
        <v>1850</v>
      </c>
      <c r="F459" s="4" t="s">
        <v>17</v>
      </c>
      <c r="G459" s="1" t="s">
        <v>18</v>
      </c>
      <c r="H459" s="1" t="s">
        <v>19</v>
      </c>
      <c r="I459" s="1" t="s">
        <v>20</v>
      </c>
      <c r="J459" s="1" t="s">
        <v>1851</v>
      </c>
      <c r="K459" s="1" t="s">
        <v>22</v>
      </c>
      <c r="L459" s="1" t="str">
        <f>HYPERLINK("https://files.afu.se/Downloads/Transcripts/Society%20for%20Scientific%20Exploration%20(SSE)/2009 04 14 - Society for Scientific Exploration - SSE Talks - Pranic Healing and Cells 1 3_-t13QjYLX2Y - transcript (automated).pdf","Transcript Link")</f>
        <v>Transcript Link</v>
      </c>
      <c r="M459" s="2" t="str">
        <f>HYPERLINK("https://files.afu.se/Downloads/Transcripts/Society%20for%20Scientific%20Exploration%20(SSE)/2009 04 14 - Society for Scientific Exploration - SSE Talks - Pranic Healing and Cells 1 3_-t13QjYLX2Y - transcript (automated).pdf","Transcript Link")</f>
        <v>Transcript Link</v>
      </c>
    </row>
    <row r="460" ht="255" spans="1:13">
      <c r="A460" s="1" t="s">
        <v>1824</v>
      </c>
      <c r="B460" s="1" t="s">
        <v>13</v>
      </c>
      <c r="C460" s="4" t="s">
        <v>1852</v>
      </c>
      <c r="D460" s="1" t="s">
        <v>1853</v>
      </c>
      <c r="E460" s="1" t="s">
        <v>1850</v>
      </c>
      <c r="F460" s="4" t="s">
        <v>17</v>
      </c>
      <c r="G460" s="1" t="s">
        <v>18</v>
      </c>
      <c r="H460" s="1" t="s">
        <v>19</v>
      </c>
      <c r="I460" s="1" t="s">
        <v>20</v>
      </c>
      <c r="J460" s="1" t="s">
        <v>1854</v>
      </c>
      <c r="K460" s="1" t="s">
        <v>22</v>
      </c>
      <c r="L460" s="1" t="str">
        <f>HYPERLINK("https://files.afu.se/Downloads/Transcripts/Society%20for%20Scientific%20Exploration%20(SSE)/2009 04 14 - Society for Scientific Exploration - SSE Talks - Pranic Healing and Cells 2 3_4izE248zW7o - transcript (automated).pdf","Transcript Link")</f>
        <v>Transcript Link</v>
      </c>
      <c r="M460" s="2" t="str">
        <f>HYPERLINK("https://files.afu.se/Downloads/Transcripts/Society%20for%20Scientific%20Exploration%20(SSE)/2009 04 14 - Society for Scientific Exploration - SSE Talks - Pranic Healing and Cells 2 3_4izE248zW7o - transcript (automated).pdf","Transcript Link")</f>
        <v>Transcript Link</v>
      </c>
    </row>
    <row r="461" ht="255" spans="1:13">
      <c r="A461" s="1" t="s">
        <v>1824</v>
      </c>
      <c r="B461" s="1" t="s">
        <v>13</v>
      </c>
      <c r="C461" s="4" t="s">
        <v>1855</v>
      </c>
      <c r="D461" s="1" t="s">
        <v>1856</v>
      </c>
      <c r="E461" s="1" t="s">
        <v>1850</v>
      </c>
      <c r="F461" s="4" t="s">
        <v>17</v>
      </c>
      <c r="G461" s="1" t="s">
        <v>18</v>
      </c>
      <c r="H461" s="1" t="s">
        <v>19</v>
      </c>
      <c r="I461" s="1" t="s">
        <v>20</v>
      </c>
      <c r="J461" s="1" t="s">
        <v>1857</v>
      </c>
      <c r="K461" s="1" t="s">
        <v>22</v>
      </c>
      <c r="L461" s="1" t="str">
        <f>HYPERLINK("https://files.afu.se/Downloads/Transcripts/Society%20for%20Scientific%20Exploration%20(SSE)/2009 04 14 - Society for Scientific Exploration - SSE Talks - Pranic Healing and Cells 3 3_zrJcGfi8cfU - transcript (automated).pdf","Transcript Link")</f>
        <v>Transcript Link</v>
      </c>
      <c r="M461" s="2" t="str">
        <f>HYPERLINK("https://files.afu.se/Downloads/Transcripts/Society%20for%20Scientific%20Exploration%20(SSE)/2009 04 14 - Society for Scientific Exploration - SSE Talks - Pranic Healing and Cells 3 3_zrJcGfi8cfU - transcript (automated).pdf","Transcript Link")</f>
        <v>Transcript Link</v>
      </c>
    </row>
    <row r="462" ht="285" spans="1:13">
      <c r="A462" s="1" t="s">
        <v>1824</v>
      </c>
      <c r="B462" s="1" t="s">
        <v>13</v>
      </c>
      <c r="C462" s="4" t="s">
        <v>1858</v>
      </c>
      <c r="D462" s="1" t="s">
        <v>1859</v>
      </c>
      <c r="E462" s="1" t="s">
        <v>1860</v>
      </c>
      <c r="F462" s="4" t="s">
        <v>17</v>
      </c>
      <c r="G462" s="1" t="s">
        <v>18</v>
      </c>
      <c r="H462" s="1" t="s">
        <v>19</v>
      </c>
      <c r="I462" s="1" t="s">
        <v>20</v>
      </c>
      <c r="J462" s="1" t="s">
        <v>1861</v>
      </c>
      <c r="K462" s="1" t="s">
        <v>22</v>
      </c>
      <c r="L462" s="1" t="str">
        <f>HYPERLINK("https://files.afu.se/Downloads/Transcripts/Society%20for%20Scientific%20Exploration%20(SSE)/2009 04 14 - Society for Scientific Exploration - SSE Talks - Effects of Intention on Seedlings 2 2_14ibyAYWVHM - transcript (automated).pdf","Transcript Link")</f>
        <v>Transcript Link</v>
      </c>
      <c r="M462" s="2" t="str">
        <f>HYPERLINK("https://files.afu.se/Downloads/Transcripts/Society%20for%20Scientific%20Exploration%20(SSE)/2009 04 14 - Society for Scientific Exploration - SSE Talks - Effects of Intention on Seedlings 2 2_14ibyAYWVHM - transcript (automated).pdf","Transcript Link")</f>
        <v>Transcript Link</v>
      </c>
    </row>
    <row r="463" ht="285" spans="1:13">
      <c r="A463" s="1" t="s">
        <v>1824</v>
      </c>
      <c r="B463" s="1" t="s">
        <v>13</v>
      </c>
      <c r="C463" s="4" t="s">
        <v>1862</v>
      </c>
      <c r="D463" s="1" t="s">
        <v>1863</v>
      </c>
      <c r="E463" s="1" t="s">
        <v>1860</v>
      </c>
      <c r="F463" s="4" t="s">
        <v>17</v>
      </c>
      <c r="G463" s="1" t="s">
        <v>18</v>
      </c>
      <c r="H463" s="1" t="s">
        <v>19</v>
      </c>
      <c r="I463" s="1" t="s">
        <v>20</v>
      </c>
      <c r="J463" s="1" t="s">
        <v>1864</v>
      </c>
      <c r="K463" s="1" t="s">
        <v>22</v>
      </c>
      <c r="L463" s="1" t="str">
        <f>HYPERLINK("https://files.afu.se/Downloads/Transcripts/Society%20for%20Scientific%20Exploration%20(SSE)/2009 04 14 - Society for Scientific Exploration - SSE Talks - Effects of Intention on Seedlings 1 2_bb4lWf4jNTQ - transcript (automated).pdf","Transcript Link")</f>
        <v>Transcript Link</v>
      </c>
      <c r="M463" s="2" t="str">
        <f>HYPERLINK("https://files.afu.se/Downloads/Transcripts/Society%20for%20Scientific%20Exploration%20(SSE)/2009 04 14 - Society for Scientific Exploration - SSE Talks - Effects of Intention on Seedlings 1 2_bb4lWf4jNTQ - transcript (automated).pdf","Transcript Link")</f>
        <v>Transcript Link</v>
      </c>
    </row>
  </sheetData>
  <hyperlinks>
    <hyperlink ref="C2" r:id="rId1" display="https://youtu.be/9O8YL5cfh1I"/>
    <hyperlink ref="F2" r:id="rId2" display="https://files.afu.se/Downloads/Transcripts/Society%20for%20Scientific%20Exploration%20(SSE)/"/>
    <hyperlink ref="C3" r:id="rId3" display="https://youtu.be/cDDfoxgJr_M"/>
    <hyperlink ref="F3" r:id="rId2" display="https://files.afu.se/Downloads/Transcripts/Society%20for%20Scientific%20Exploration%20(SSE)/"/>
    <hyperlink ref="C4" r:id="rId4" display="https://youtu.be/Ay7PScSTBRw"/>
    <hyperlink ref="F4" r:id="rId2" display="https://files.afu.se/Downloads/Transcripts/Society%20for%20Scientific%20Exploration%20(SSE)/"/>
    <hyperlink ref="C5" r:id="rId5" display="https://youtu.be/4DkWlKdwRKU"/>
    <hyperlink ref="F5" r:id="rId2" display="https://files.afu.se/Downloads/Transcripts/Society%20for%20Scientific%20Exploration%20(SSE)/"/>
    <hyperlink ref="C6" r:id="rId6" display="https://youtu.be/JDFvE_y4FYE"/>
    <hyperlink ref="F6" r:id="rId2" display="https://files.afu.se/Downloads/Transcripts/Society%20for%20Scientific%20Exploration%20(SSE)/"/>
    <hyperlink ref="C7" r:id="rId7" display="https://youtu.be/QIsmhHIwITE"/>
    <hyperlink ref="F7" r:id="rId2" display="https://files.afu.se/Downloads/Transcripts/Society%20for%20Scientific%20Exploration%20(SSE)/"/>
    <hyperlink ref="C8" r:id="rId8" display="https://youtu.be/NUtnTzfEhsA"/>
    <hyperlink ref="F8" r:id="rId2" display="https://files.afu.se/Downloads/Transcripts/Society%20for%20Scientific%20Exploration%20(SSE)/"/>
    <hyperlink ref="C9" r:id="rId9" display="https://youtu.be/Yh7mVGtorNM"/>
    <hyperlink ref="F9" r:id="rId2" display="https://files.afu.se/Downloads/Transcripts/Society%20for%20Scientific%20Exploration%20(SSE)/"/>
    <hyperlink ref="C10" r:id="rId10" display="https://youtu.be/qARlNm0Rgcs"/>
    <hyperlink ref="F10" r:id="rId2" display="https://files.afu.se/Downloads/Transcripts/Society%20for%20Scientific%20Exploration%20(SSE)/"/>
    <hyperlink ref="C11" r:id="rId11" display="https://youtu.be/8jzBaRY4Ne0"/>
    <hyperlink ref="F11" r:id="rId2" display="https://files.afu.se/Downloads/Transcripts/Society%20for%20Scientific%20Exploration%20(SSE)/"/>
    <hyperlink ref="C12" r:id="rId12" display="https://youtu.be/G0-G1R4QKCg"/>
    <hyperlink ref="F12" r:id="rId2" display="https://files.afu.se/Downloads/Transcripts/Society%20for%20Scientific%20Exploration%20(SSE)/"/>
    <hyperlink ref="C13" r:id="rId13" display="https://youtu.be/ddi87KVwJYM"/>
    <hyperlink ref="F13" r:id="rId2" display="https://files.afu.se/Downloads/Transcripts/Society%20for%20Scientific%20Exploration%20(SSE)/"/>
    <hyperlink ref="C14" r:id="rId14" display="https://youtu.be/a2JGQTaJBOM"/>
    <hyperlink ref="F14" r:id="rId2" display="https://files.afu.se/Downloads/Transcripts/Society%20for%20Scientific%20Exploration%20(SSE)/"/>
    <hyperlink ref="C15" r:id="rId15" display="https://youtu.be/PC_ElpZvepI"/>
    <hyperlink ref="F15" r:id="rId2" display="https://files.afu.se/Downloads/Transcripts/Society%20for%20Scientific%20Exploration%20(SSE)/"/>
    <hyperlink ref="C16" r:id="rId16" display="https://youtu.be/mdIN9_5FEPE"/>
    <hyperlink ref="F16" r:id="rId2" display="https://files.afu.se/Downloads/Transcripts/Society%20for%20Scientific%20Exploration%20(SSE)/"/>
    <hyperlink ref="C17" r:id="rId17" display="https://youtu.be/qzoZ5yBfLds"/>
    <hyperlink ref="F17" r:id="rId2" display="https://files.afu.se/Downloads/Transcripts/Society%20for%20Scientific%20Exploration%20(SSE)/"/>
    <hyperlink ref="C18" r:id="rId18" display="https://youtu.be/L60I-R4_gCA"/>
    <hyperlink ref="F18" r:id="rId2" display="https://files.afu.se/Downloads/Transcripts/Society%20for%20Scientific%20Exploration%20(SSE)/"/>
    <hyperlink ref="C19" r:id="rId19" display="https://youtu.be/Ku6fQ71BgRY"/>
    <hyperlink ref="F19" r:id="rId2" display="https://files.afu.se/Downloads/Transcripts/Society%20for%20Scientific%20Exploration%20(SSE)/"/>
    <hyperlink ref="C20" r:id="rId20" display="https://youtu.be/IbW0T1ZQ5ho"/>
    <hyperlink ref="F20" r:id="rId2" display="https://files.afu.se/Downloads/Transcripts/Society%20for%20Scientific%20Exploration%20(SSE)/"/>
    <hyperlink ref="C21" r:id="rId21" display="https://youtu.be/_4ilHdqv9Tg"/>
    <hyperlink ref="F21" r:id="rId2" display="https://files.afu.se/Downloads/Transcripts/Society%20for%20Scientific%20Exploration%20(SSE)/"/>
    <hyperlink ref="C22" r:id="rId22" display="https://youtu.be/nWlS8Mv-E2Q"/>
    <hyperlink ref="F22" r:id="rId2" display="https://files.afu.se/Downloads/Transcripts/Society%20for%20Scientific%20Exploration%20(SSE)/"/>
    <hyperlink ref="C23" r:id="rId23" display="https://youtu.be/mxndqWPcDKI"/>
    <hyperlink ref="F23" r:id="rId2" display="https://files.afu.se/Downloads/Transcripts/Society%20for%20Scientific%20Exploration%20(SSE)/"/>
    <hyperlink ref="C24" r:id="rId24" display="https://youtu.be/4xXpOut9i9E"/>
    <hyperlink ref="F24" r:id="rId2" display="https://files.afu.se/Downloads/Transcripts/Society%20for%20Scientific%20Exploration%20(SSE)/"/>
    <hyperlink ref="C25" r:id="rId25" display="https://youtu.be/FDB8l238TP0"/>
    <hyperlink ref="F25" r:id="rId2" display="https://files.afu.se/Downloads/Transcripts/Society%20for%20Scientific%20Exploration%20(SSE)/"/>
    <hyperlink ref="C26" r:id="rId26" display="https://youtu.be/60oDFPnShP4"/>
    <hyperlink ref="F26" r:id="rId2" display="https://files.afu.se/Downloads/Transcripts/Society%20for%20Scientific%20Exploration%20(SSE)/"/>
    <hyperlink ref="C27" r:id="rId27" display="https://youtu.be/rtkL9sJLEd0"/>
    <hyperlink ref="F27" r:id="rId2" display="https://files.afu.se/Downloads/Transcripts/Society%20for%20Scientific%20Exploration%20(SSE)/"/>
    <hyperlink ref="C28" r:id="rId28" display="https://youtu.be/buLKgUOgrro"/>
    <hyperlink ref="F28" r:id="rId2" display="https://files.afu.se/Downloads/Transcripts/Society%20for%20Scientific%20Exploration%20(SSE)/"/>
    <hyperlink ref="C29" r:id="rId29" display="https://youtu.be/uY47_REGJiQ"/>
    <hyperlink ref="F29" r:id="rId2" display="https://files.afu.se/Downloads/Transcripts/Society%20for%20Scientific%20Exploration%20(SSE)/"/>
    <hyperlink ref="C30" r:id="rId30" display="https://youtu.be/bte-u-DIFwg"/>
    <hyperlink ref="F30" r:id="rId2" display="https://files.afu.se/Downloads/Transcripts/Society%20for%20Scientific%20Exploration%20(SSE)/"/>
    <hyperlink ref="C31" r:id="rId31" display="https://youtu.be/r-CbYFgGoaY"/>
    <hyperlink ref="F31" r:id="rId2" display="https://files.afu.se/Downloads/Transcripts/Society%20for%20Scientific%20Exploration%20(SSE)/"/>
    <hyperlink ref="C32" r:id="rId32" display="https://youtu.be/Po6JC13gekE"/>
    <hyperlink ref="F32" r:id="rId2" display="https://files.afu.se/Downloads/Transcripts/Society%20for%20Scientific%20Exploration%20(SSE)/"/>
    <hyperlink ref="C33" r:id="rId33" display="https://youtu.be/QTPYNnDQjSc"/>
    <hyperlink ref="F33" r:id="rId2" display="https://files.afu.se/Downloads/Transcripts/Society%20for%20Scientific%20Exploration%20(SSE)/"/>
    <hyperlink ref="C34" r:id="rId34" display="https://youtu.be/vSESFqxnSno"/>
    <hyperlink ref="F34" r:id="rId2" display="https://files.afu.se/Downloads/Transcripts/Society%20for%20Scientific%20Exploration%20(SSE)/"/>
    <hyperlink ref="C35" r:id="rId35" display="https://youtu.be/z6_KKXTbTyg"/>
    <hyperlink ref="F35" r:id="rId2" display="https://files.afu.se/Downloads/Transcripts/Society%20for%20Scientific%20Exploration%20(SSE)/"/>
    <hyperlink ref="C36" r:id="rId36" display="https://youtu.be/dZv0VoSq6t8"/>
    <hyperlink ref="F36" r:id="rId2" display="https://files.afu.se/Downloads/Transcripts/Society%20for%20Scientific%20Exploration%20(SSE)/"/>
    <hyperlink ref="C37" r:id="rId37" display="https://youtu.be/NS--uT9U1Go"/>
    <hyperlink ref="F37" r:id="rId2" display="https://files.afu.se/Downloads/Transcripts/Society%20for%20Scientific%20Exploration%20(SSE)/"/>
    <hyperlink ref="C38" r:id="rId38" display="https://youtu.be/eonAa29qp70"/>
    <hyperlink ref="F38" r:id="rId2" display="https://files.afu.se/Downloads/Transcripts/Society%20for%20Scientific%20Exploration%20(SSE)/"/>
    <hyperlink ref="C39" r:id="rId39" display="https://youtu.be/WhnIhzTIzd8"/>
    <hyperlink ref="F39" r:id="rId2" display="https://files.afu.se/Downloads/Transcripts/Society%20for%20Scientific%20Exploration%20(SSE)/"/>
    <hyperlink ref="C40" r:id="rId40" display="https://youtu.be/D9OgbtEKMMc"/>
    <hyperlink ref="F40" r:id="rId2" display="https://files.afu.se/Downloads/Transcripts/Society%20for%20Scientific%20Exploration%20(SSE)/"/>
    <hyperlink ref="C41" r:id="rId41" display="https://youtu.be/b9unrJCVbQk"/>
    <hyperlink ref="F41" r:id="rId2" display="https://files.afu.se/Downloads/Transcripts/Society%20for%20Scientific%20Exploration%20(SSE)/"/>
    <hyperlink ref="C42" r:id="rId42" display="https://youtu.be/eTG88T0R_C4"/>
    <hyperlink ref="F42" r:id="rId2" display="https://files.afu.se/Downloads/Transcripts/Society%20for%20Scientific%20Exploration%20(SSE)/"/>
    <hyperlink ref="C43" r:id="rId43" display="https://youtu.be/fAO0ABKXQms"/>
    <hyperlink ref="F43" r:id="rId2" display="https://files.afu.se/Downloads/Transcripts/Society%20for%20Scientific%20Exploration%20(SSE)/"/>
    <hyperlink ref="C44" r:id="rId44" display="https://youtu.be/Sb6cWbQnzBc"/>
    <hyperlink ref="F44" r:id="rId2" display="https://files.afu.se/Downloads/Transcripts/Society%20for%20Scientific%20Exploration%20(SSE)/"/>
    <hyperlink ref="C45" r:id="rId45" display="https://youtu.be/Ej2AiGjPX6s"/>
    <hyperlink ref="F45" r:id="rId2" display="https://files.afu.se/Downloads/Transcripts/Society%20for%20Scientific%20Exploration%20(SSE)/"/>
    <hyperlink ref="C46" r:id="rId46" display="https://youtu.be/A41x5usmImc"/>
    <hyperlink ref="F46" r:id="rId2" display="https://files.afu.se/Downloads/Transcripts/Society%20for%20Scientific%20Exploration%20(SSE)/"/>
    <hyperlink ref="C47" r:id="rId47" display="https://youtu.be/7jNpRm2HDDs"/>
    <hyperlink ref="F47" r:id="rId2" display="https://files.afu.se/Downloads/Transcripts/Society%20for%20Scientific%20Exploration%20(SSE)/"/>
    <hyperlink ref="C48" r:id="rId48" display="https://youtu.be/wqAhYHCB_t0"/>
    <hyperlink ref="F48" r:id="rId2" display="https://files.afu.se/Downloads/Transcripts/Society%20for%20Scientific%20Exploration%20(SSE)/"/>
    <hyperlink ref="C49" r:id="rId49" display="https://youtu.be/jvCj0onnwxQ"/>
    <hyperlink ref="F49" r:id="rId2" display="https://files.afu.se/Downloads/Transcripts/Society%20for%20Scientific%20Exploration%20(SSE)/"/>
    <hyperlink ref="C50" r:id="rId50" display="https://youtu.be/AcmmCNezuB8"/>
    <hyperlink ref="F50" r:id="rId2" display="https://files.afu.se/Downloads/Transcripts/Society%20for%20Scientific%20Exploration%20(SSE)/"/>
    <hyperlink ref="C51" r:id="rId51" display="https://youtu.be/k7pC5AiYOYk"/>
    <hyperlink ref="F51" r:id="rId2" display="https://files.afu.se/Downloads/Transcripts/Society%20for%20Scientific%20Exploration%20(SSE)/"/>
    <hyperlink ref="C52" r:id="rId52" display="https://youtu.be/qTufP3o8w88"/>
    <hyperlink ref="F52" r:id="rId2" display="https://files.afu.se/Downloads/Transcripts/Society%20for%20Scientific%20Exploration%20(SSE)/"/>
    <hyperlink ref="C53" r:id="rId53" display="https://youtu.be/3eJAFNgkceo"/>
    <hyperlink ref="F53" r:id="rId2" display="https://files.afu.se/Downloads/Transcripts/Society%20for%20Scientific%20Exploration%20(SSE)/"/>
    <hyperlink ref="C54" r:id="rId54" display="https://youtu.be/aHNqktsrMSY"/>
    <hyperlink ref="F54" r:id="rId2" display="https://files.afu.se/Downloads/Transcripts/Society%20for%20Scientific%20Exploration%20(SSE)/"/>
    <hyperlink ref="C55" r:id="rId55" display="https://youtu.be/ocG4yX95i4U"/>
    <hyperlink ref="F55" r:id="rId2" display="https://files.afu.se/Downloads/Transcripts/Society%20for%20Scientific%20Exploration%20(SSE)/"/>
    <hyperlink ref="C56" r:id="rId56" display="https://youtu.be/blXZiu6BKxo"/>
    <hyperlink ref="F56" r:id="rId2" display="https://files.afu.se/Downloads/Transcripts/Society%20for%20Scientific%20Exploration%20(SSE)/"/>
    <hyperlink ref="C57" r:id="rId57" display="https://youtu.be/bFZHkRhVARI"/>
    <hyperlink ref="F57" r:id="rId2" display="https://files.afu.se/Downloads/Transcripts/Society%20for%20Scientific%20Exploration%20(SSE)/"/>
    <hyperlink ref="C58" r:id="rId58" display="https://youtu.be/5F6x5PspRk4"/>
    <hyperlink ref="F58" r:id="rId2" display="https://files.afu.se/Downloads/Transcripts/Society%20for%20Scientific%20Exploration%20(SSE)/"/>
    <hyperlink ref="C59" r:id="rId59" display="https://youtu.be/2baO8-sd24U"/>
    <hyperlink ref="F59" r:id="rId2" display="https://files.afu.se/Downloads/Transcripts/Society%20for%20Scientific%20Exploration%20(SSE)/"/>
    <hyperlink ref="C60" r:id="rId60" display="https://youtu.be/rKYnpn2nFKE"/>
    <hyperlink ref="F60" r:id="rId2" display="https://files.afu.se/Downloads/Transcripts/Society%20for%20Scientific%20Exploration%20(SSE)/"/>
    <hyperlink ref="C61" r:id="rId61" display="https://youtu.be/D_ffaoZ8Dbs"/>
    <hyperlink ref="F61" r:id="rId2" display="https://files.afu.se/Downloads/Transcripts/Society%20for%20Scientific%20Exploration%20(SSE)/"/>
    <hyperlink ref="C62" r:id="rId62" display="https://youtu.be/EZ4hGrJ9_24"/>
    <hyperlink ref="F62" r:id="rId2" display="https://files.afu.se/Downloads/Transcripts/Society%20for%20Scientific%20Exploration%20(SSE)/"/>
    <hyperlink ref="C63" r:id="rId63" display="https://youtu.be/5bKRD31SlGY"/>
    <hyperlink ref="F63" r:id="rId2" display="https://files.afu.se/Downloads/Transcripts/Society%20for%20Scientific%20Exploration%20(SSE)/"/>
    <hyperlink ref="C64" r:id="rId64" display="https://youtu.be/qHoh43gjF2o"/>
    <hyperlink ref="F64" r:id="rId2" display="https://files.afu.se/Downloads/Transcripts/Society%20for%20Scientific%20Exploration%20(SSE)/"/>
    <hyperlink ref="C65" r:id="rId65" display="https://youtu.be/RKoRZE8J6tQ"/>
    <hyperlink ref="F65" r:id="rId2" display="https://files.afu.se/Downloads/Transcripts/Society%20for%20Scientific%20Exploration%20(SSE)/"/>
    <hyperlink ref="C66" r:id="rId66" display="https://youtu.be/j2FwcDPV02Q"/>
    <hyperlink ref="F66" r:id="rId2" display="https://files.afu.se/Downloads/Transcripts/Society%20for%20Scientific%20Exploration%20(SSE)/"/>
    <hyperlink ref="C67" r:id="rId67" display="https://youtu.be/At6eMQ94_bo"/>
    <hyperlink ref="F67" r:id="rId2" display="https://files.afu.se/Downloads/Transcripts/Society%20for%20Scientific%20Exploration%20(SSE)/"/>
    <hyperlink ref="C68" r:id="rId68" display="https://youtu.be/SBqvTmOTfCc"/>
    <hyperlink ref="F68" r:id="rId2" display="https://files.afu.se/Downloads/Transcripts/Society%20for%20Scientific%20Exploration%20(SSE)/"/>
    <hyperlink ref="C69" r:id="rId69" display="https://youtu.be/JnISJDPKOxU"/>
    <hyperlink ref="F69" r:id="rId2" display="https://files.afu.se/Downloads/Transcripts/Society%20for%20Scientific%20Exploration%20(SSE)/"/>
    <hyperlink ref="C70" r:id="rId70" display="https://youtu.be/KygrFY2mE_U"/>
    <hyperlink ref="F70" r:id="rId2" display="https://files.afu.se/Downloads/Transcripts/Society%20for%20Scientific%20Exploration%20(SSE)/"/>
    <hyperlink ref="C71" r:id="rId71" display="https://youtu.be/t0kL9-bHopI"/>
    <hyperlink ref="F71" r:id="rId2" display="https://files.afu.se/Downloads/Transcripts/Society%20for%20Scientific%20Exploration%20(SSE)/"/>
    <hyperlink ref="C72" r:id="rId72" display="https://youtu.be/Lun9-YUKgNI"/>
    <hyperlink ref="F72" r:id="rId2" display="https://files.afu.se/Downloads/Transcripts/Society%20for%20Scientific%20Exploration%20(SSE)/"/>
    <hyperlink ref="C73" r:id="rId73" display="https://youtu.be/XzJN5E1sTmQ"/>
    <hyperlink ref="F73" r:id="rId2" display="https://files.afu.se/Downloads/Transcripts/Society%20for%20Scientific%20Exploration%20(SSE)/"/>
    <hyperlink ref="C74" r:id="rId74" display="https://youtu.be/USzvxMNUFHI"/>
    <hyperlink ref="F74" r:id="rId2" display="https://files.afu.se/Downloads/Transcripts/Society%20for%20Scientific%20Exploration%20(SSE)/"/>
    <hyperlink ref="C75" r:id="rId75" display="https://youtu.be/OK18_MQ77oo"/>
    <hyperlink ref="F75" r:id="rId2" display="https://files.afu.se/Downloads/Transcripts/Society%20for%20Scientific%20Exploration%20(SSE)/"/>
    <hyperlink ref="C76" r:id="rId76" display="https://youtu.be/QwV4Zmn7sLk"/>
    <hyperlink ref="F76" r:id="rId2" display="https://files.afu.se/Downloads/Transcripts/Society%20for%20Scientific%20Exploration%20(SSE)/"/>
    <hyperlink ref="C77" r:id="rId77" display="https://youtu.be/-0g8vO5bu1A"/>
    <hyperlink ref="F77" r:id="rId2" display="https://files.afu.se/Downloads/Transcripts/Society%20for%20Scientific%20Exploration%20(SSE)/"/>
    <hyperlink ref="C78" r:id="rId78" display="https://youtu.be/9imsfGdEnWo"/>
    <hyperlink ref="F78" r:id="rId2" display="https://files.afu.se/Downloads/Transcripts/Society%20for%20Scientific%20Exploration%20(SSE)/"/>
    <hyperlink ref="C79" r:id="rId79" display="https://youtu.be/XEPzECISZJI"/>
    <hyperlink ref="F79" r:id="rId2" display="https://files.afu.se/Downloads/Transcripts/Society%20for%20Scientific%20Exploration%20(SSE)/"/>
    <hyperlink ref="C80" r:id="rId80" display="https://youtu.be/2sc0vlDmris"/>
    <hyperlink ref="F80" r:id="rId2" display="https://files.afu.se/Downloads/Transcripts/Society%20for%20Scientific%20Exploration%20(SSE)/"/>
    <hyperlink ref="C81" r:id="rId81" display="https://youtu.be/6uGFLtsj-3E"/>
    <hyperlink ref="F81" r:id="rId2" display="https://files.afu.se/Downloads/Transcripts/Society%20for%20Scientific%20Exploration%20(SSE)/"/>
    <hyperlink ref="C82" r:id="rId82" display="https://youtu.be/knYkoegWr_k"/>
    <hyperlink ref="F82" r:id="rId2" display="https://files.afu.se/Downloads/Transcripts/Society%20for%20Scientific%20Exploration%20(SSE)/"/>
    <hyperlink ref="C83" r:id="rId83" display="https://youtu.be/lM60h4DxLsQ"/>
    <hyperlink ref="F83" r:id="rId2" display="https://files.afu.se/Downloads/Transcripts/Society%20for%20Scientific%20Exploration%20(SSE)/"/>
    <hyperlink ref="C84" r:id="rId84" display="https://youtu.be/UEN62fIBwhw"/>
    <hyperlink ref="F84" r:id="rId2" display="https://files.afu.se/Downloads/Transcripts/Society%20for%20Scientific%20Exploration%20(SSE)/"/>
    <hyperlink ref="C85" r:id="rId85" display="https://youtu.be/jIK6UOnmRbk"/>
    <hyperlink ref="F85" r:id="rId2" display="https://files.afu.se/Downloads/Transcripts/Society%20for%20Scientific%20Exploration%20(SSE)/"/>
    <hyperlink ref="C86" r:id="rId86" display="https://youtu.be/r4xxse7276U"/>
    <hyperlink ref="F86" r:id="rId2" display="https://files.afu.se/Downloads/Transcripts/Society%20for%20Scientific%20Exploration%20(SSE)/"/>
    <hyperlink ref="C87" r:id="rId87" display="https://youtu.be/tq77zChkopE"/>
    <hyperlink ref="F87" r:id="rId2" display="https://files.afu.se/Downloads/Transcripts/Society%20for%20Scientific%20Exploration%20(SSE)/"/>
    <hyperlink ref="C88" r:id="rId88" display="https://youtu.be/u3m9KttT2V0"/>
    <hyperlink ref="F88" r:id="rId2" display="https://files.afu.se/Downloads/Transcripts/Society%20for%20Scientific%20Exploration%20(SSE)/"/>
    <hyperlink ref="C89" r:id="rId89" display="https://youtu.be/NKjkpn4Aqqc"/>
    <hyperlink ref="F89" r:id="rId2" display="https://files.afu.se/Downloads/Transcripts/Society%20for%20Scientific%20Exploration%20(SSE)/"/>
    <hyperlink ref="C90" r:id="rId90" display="https://youtu.be/-Xkwq2Buwjk"/>
    <hyperlink ref="F90" r:id="rId2" display="https://files.afu.se/Downloads/Transcripts/Society%20for%20Scientific%20Exploration%20(SSE)/"/>
    <hyperlink ref="C91" r:id="rId91" display="https://youtu.be/IP7lkB98Lj8"/>
    <hyperlink ref="F91" r:id="rId2" display="https://files.afu.se/Downloads/Transcripts/Society%20for%20Scientific%20Exploration%20(SSE)/"/>
    <hyperlink ref="C92" r:id="rId92" display="https://youtu.be/4x3o-u5C4YM"/>
    <hyperlink ref="F92" r:id="rId2" display="https://files.afu.se/Downloads/Transcripts/Society%20for%20Scientific%20Exploration%20(SSE)/"/>
    <hyperlink ref="C93" r:id="rId93" display="https://youtu.be/YdgvnRMlOM4"/>
    <hyperlink ref="F93" r:id="rId2" display="https://files.afu.se/Downloads/Transcripts/Society%20for%20Scientific%20Exploration%20(SSE)/"/>
    <hyperlink ref="C94" r:id="rId94" display="https://youtu.be/DSDAhl4M8ZQ"/>
    <hyperlink ref="F94" r:id="rId2" display="https://files.afu.se/Downloads/Transcripts/Society%20for%20Scientific%20Exploration%20(SSE)/"/>
    <hyperlink ref="C95" r:id="rId95" display="https://youtu.be/Efj47psaaB8"/>
    <hyperlink ref="F95" r:id="rId2" display="https://files.afu.se/Downloads/Transcripts/Society%20for%20Scientific%20Exploration%20(SSE)/"/>
    <hyperlink ref="C96" r:id="rId96" display="https://youtu.be/0o0DFZ5gP5Q"/>
    <hyperlink ref="F96" r:id="rId2" display="https://files.afu.se/Downloads/Transcripts/Society%20for%20Scientific%20Exploration%20(SSE)/"/>
    <hyperlink ref="C97" r:id="rId97" display="https://youtu.be/BZ4S4IoYJUM"/>
    <hyperlink ref="F97" r:id="rId2" display="https://files.afu.se/Downloads/Transcripts/Society%20for%20Scientific%20Exploration%20(SSE)/"/>
    <hyperlink ref="C98" r:id="rId98" display="https://youtu.be/ci3cW3WLSWM"/>
    <hyperlink ref="F98" r:id="rId2" display="https://files.afu.se/Downloads/Transcripts/Society%20for%20Scientific%20Exploration%20(SSE)/"/>
    <hyperlink ref="C99" r:id="rId99" display="https://youtu.be/rw1IpLOMf58"/>
    <hyperlink ref="F99" r:id="rId2" display="https://files.afu.se/Downloads/Transcripts/Society%20for%20Scientific%20Exploration%20(SSE)/"/>
    <hyperlink ref="C100" r:id="rId100" display="https://youtu.be/a_hbqC2yzIo"/>
    <hyperlink ref="F100" r:id="rId2" display="https://files.afu.se/Downloads/Transcripts/Society%20for%20Scientific%20Exploration%20(SSE)/"/>
    <hyperlink ref="C101" r:id="rId101" display="https://youtu.be/ngFfYtf-Aok"/>
    <hyperlink ref="F101" r:id="rId2" display="https://files.afu.se/Downloads/Transcripts/Society%20for%20Scientific%20Exploration%20(SSE)/"/>
    <hyperlink ref="C102" r:id="rId102" display="https://youtu.be/VzH5gPQe-eA"/>
    <hyperlink ref="F102" r:id="rId2" display="https://files.afu.se/Downloads/Transcripts/Society%20for%20Scientific%20Exploration%20(SSE)/"/>
    <hyperlink ref="C103" r:id="rId103" display="https://youtu.be/0VY4Anl0jtQ"/>
    <hyperlink ref="F103" r:id="rId2" display="https://files.afu.se/Downloads/Transcripts/Society%20for%20Scientific%20Exploration%20(SSE)/"/>
    <hyperlink ref="C104" r:id="rId104" display="https://youtu.be/fs9kysuhdU4"/>
    <hyperlink ref="F104" r:id="rId2" display="https://files.afu.se/Downloads/Transcripts/Society%20for%20Scientific%20Exploration%20(SSE)/"/>
    <hyperlink ref="C105" r:id="rId105" display="https://youtu.be/j4xP1Q0dbDI"/>
    <hyperlink ref="F105" r:id="rId2" display="https://files.afu.se/Downloads/Transcripts/Society%20for%20Scientific%20Exploration%20(SSE)/"/>
    <hyperlink ref="C106" r:id="rId106" display="https://youtu.be/CtQfoGoCog0"/>
    <hyperlink ref="F106" r:id="rId2" display="https://files.afu.se/Downloads/Transcripts/Society%20for%20Scientific%20Exploration%20(SSE)/"/>
    <hyperlink ref="C107" r:id="rId107" display="https://youtu.be/bP3-uHQ50vs"/>
    <hyperlink ref="F107" r:id="rId2" display="https://files.afu.se/Downloads/Transcripts/Society%20for%20Scientific%20Exploration%20(SSE)/"/>
    <hyperlink ref="C108" r:id="rId108" display="https://youtu.be/gHtn8ND0DN4"/>
    <hyperlink ref="F108" r:id="rId2" display="https://files.afu.se/Downloads/Transcripts/Society%20for%20Scientific%20Exploration%20(SSE)/"/>
    <hyperlink ref="C109" r:id="rId109" display="https://youtu.be/B7fzf2fYx9w"/>
    <hyperlink ref="F109" r:id="rId2" display="https://files.afu.se/Downloads/Transcripts/Society%20for%20Scientific%20Exploration%20(SSE)/"/>
    <hyperlink ref="C110" r:id="rId110" display="https://youtu.be/ObEJ3gmpMvs"/>
    <hyperlink ref="F110" r:id="rId2" display="https://files.afu.se/Downloads/Transcripts/Society%20for%20Scientific%20Exploration%20(SSE)/"/>
    <hyperlink ref="C111" r:id="rId111" display="https://youtu.be/4d-XOCSGdSw"/>
    <hyperlink ref="F111" r:id="rId2" display="https://files.afu.se/Downloads/Transcripts/Society%20for%20Scientific%20Exploration%20(SSE)/"/>
    <hyperlink ref="C112" r:id="rId112" display="https://youtu.be/hxDzIwEUGGY"/>
    <hyperlink ref="F112" r:id="rId2" display="https://files.afu.se/Downloads/Transcripts/Society%20for%20Scientific%20Exploration%20(SSE)/"/>
    <hyperlink ref="C113" r:id="rId113" display="https://youtu.be/lzEdVBPYtQs"/>
    <hyperlink ref="F113" r:id="rId2" display="https://files.afu.se/Downloads/Transcripts/Society%20for%20Scientific%20Exploration%20(SSE)/"/>
    <hyperlink ref="C114" r:id="rId114" display="https://youtu.be/GdO-Chf9b28"/>
    <hyperlink ref="F114" r:id="rId2" display="https://files.afu.se/Downloads/Transcripts/Society%20for%20Scientific%20Exploration%20(SSE)/"/>
    <hyperlink ref="C115" r:id="rId115" display="https://youtu.be/ZA2cSRRqAVI"/>
    <hyperlink ref="F115" r:id="rId2" display="https://files.afu.se/Downloads/Transcripts/Society%20for%20Scientific%20Exploration%20(SSE)/"/>
    <hyperlink ref="C116" r:id="rId116" display="https://youtu.be/04YTQHJ_ztY"/>
    <hyperlink ref="F116" r:id="rId2" display="https://files.afu.se/Downloads/Transcripts/Society%20for%20Scientific%20Exploration%20(SSE)/"/>
    <hyperlink ref="C117" r:id="rId117" display="https://youtu.be/VRv7KlvQHS0"/>
    <hyperlink ref="F117" r:id="rId2" display="https://files.afu.se/Downloads/Transcripts/Society%20for%20Scientific%20Exploration%20(SSE)/"/>
    <hyperlink ref="C118" r:id="rId118" display="https://youtu.be/pfKQtkgE4Ck"/>
    <hyperlink ref="F118" r:id="rId2" display="https://files.afu.se/Downloads/Transcripts/Society%20for%20Scientific%20Exploration%20(SSE)/"/>
    <hyperlink ref="C119" r:id="rId119" display="https://youtu.be/2Xq5EjyhMPM"/>
    <hyperlink ref="F119" r:id="rId2" display="https://files.afu.se/Downloads/Transcripts/Society%20for%20Scientific%20Exploration%20(SSE)/"/>
    <hyperlink ref="C120" r:id="rId120" display="https://youtu.be/7EodhgGP5QY"/>
    <hyperlink ref="F120" r:id="rId2" display="https://files.afu.se/Downloads/Transcripts/Society%20for%20Scientific%20Exploration%20(SSE)/"/>
    <hyperlink ref="C121" r:id="rId121" display="https://youtu.be/aRXlk26TcGc"/>
    <hyperlink ref="F121" r:id="rId2" display="https://files.afu.se/Downloads/Transcripts/Society%20for%20Scientific%20Exploration%20(SSE)/"/>
    <hyperlink ref="C122" r:id="rId122" display="https://youtu.be/yAR30ES7o4o"/>
    <hyperlink ref="F122" r:id="rId2" display="https://files.afu.se/Downloads/Transcripts/Society%20for%20Scientific%20Exploration%20(SSE)/"/>
    <hyperlink ref="C123" r:id="rId123" display="https://youtu.be/eCX9HfSdxTM"/>
    <hyperlink ref="F123" r:id="rId2" display="https://files.afu.se/Downloads/Transcripts/Society%20for%20Scientific%20Exploration%20(SSE)/"/>
    <hyperlink ref="C124" r:id="rId124" display="https://youtu.be/VCT5YETnxq4"/>
    <hyperlink ref="F124" r:id="rId2" display="https://files.afu.se/Downloads/Transcripts/Society%20for%20Scientific%20Exploration%20(SSE)/"/>
    <hyperlink ref="C125" r:id="rId125" display="https://youtu.be/p9X8h_lweBU"/>
    <hyperlink ref="F125" r:id="rId2" display="https://files.afu.se/Downloads/Transcripts/Society%20for%20Scientific%20Exploration%20(SSE)/"/>
    <hyperlink ref="C126" r:id="rId126" display="https://youtu.be/jBB5t7Hgs2o"/>
    <hyperlink ref="F126" r:id="rId2" display="https://files.afu.se/Downloads/Transcripts/Society%20for%20Scientific%20Exploration%20(SSE)/"/>
    <hyperlink ref="C127" r:id="rId127" display="https://youtu.be/v-IL-xccz5Y"/>
    <hyperlink ref="F127" r:id="rId2" display="https://files.afu.se/Downloads/Transcripts/Society%20for%20Scientific%20Exploration%20(SSE)/"/>
    <hyperlink ref="C128" r:id="rId128" display="https://youtu.be/KJvy6FgQRNY"/>
    <hyperlink ref="F128" r:id="rId2" display="https://files.afu.se/Downloads/Transcripts/Society%20for%20Scientific%20Exploration%20(SSE)/"/>
    <hyperlink ref="C129" r:id="rId129" display="https://youtu.be/1vZ124KXqSw"/>
    <hyperlink ref="F129" r:id="rId2" display="https://files.afu.se/Downloads/Transcripts/Society%20for%20Scientific%20Exploration%20(SSE)/"/>
    <hyperlink ref="C130" r:id="rId130" display="https://youtu.be/DMXh-HUi16k"/>
    <hyperlink ref="F130" r:id="rId2" display="https://files.afu.se/Downloads/Transcripts/Society%20for%20Scientific%20Exploration%20(SSE)/"/>
    <hyperlink ref="C131" r:id="rId131" display="https://youtu.be/8oWR2M5cmNM"/>
    <hyperlink ref="F131" r:id="rId2" display="https://files.afu.se/Downloads/Transcripts/Society%20for%20Scientific%20Exploration%20(SSE)/"/>
    <hyperlink ref="C132" r:id="rId132" display="https://youtu.be/nJOhCE6mdNA"/>
    <hyperlink ref="F132" r:id="rId2" display="https://files.afu.se/Downloads/Transcripts/Society%20for%20Scientific%20Exploration%20(SSE)/"/>
    <hyperlink ref="C133" r:id="rId133" display="https://youtu.be/6J1Ynd1OJWQ"/>
    <hyperlink ref="F133" r:id="rId2" display="https://files.afu.se/Downloads/Transcripts/Society%20for%20Scientific%20Exploration%20(SSE)/"/>
    <hyperlink ref="C134" r:id="rId134" display="https://youtu.be/hgxIZRo_YKk"/>
    <hyperlink ref="F134" r:id="rId2" display="https://files.afu.se/Downloads/Transcripts/Society%20for%20Scientific%20Exploration%20(SSE)/"/>
    <hyperlink ref="C135" r:id="rId135" display="https://youtu.be/ilwba18qu4M"/>
    <hyperlink ref="F135" r:id="rId2" display="https://files.afu.se/Downloads/Transcripts/Society%20for%20Scientific%20Exploration%20(SSE)/"/>
    <hyperlink ref="C136" r:id="rId136" display="https://youtu.be/W3UZ4M7n1Pk"/>
    <hyperlink ref="F136" r:id="rId2" display="https://files.afu.se/Downloads/Transcripts/Society%20for%20Scientific%20Exploration%20(SSE)/"/>
    <hyperlink ref="C137" r:id="rId137" display="https://youtu.be/VtEwPAr-xg4"/>
    <hyperlink ref="F137" r:id="rId2" display="https://files.afu.se/Downloads/Transcripts/Society%20for%20Scientific%20Exploration%20(SSE)/"/>
    <hyperlink ref="C138" r:id="rId138" display="https://youtu.be/BiAeqTe_kAA"/>
    <hyperlink ref="F138" r:id="rId2" display="https://files.afu.se/Downloads/Transcripts/Society%20for%20Scientific%20Exploration%20(SSE)/"/>
    <hyperlink ref="C139" r:id="rId139" display="https://youtu.be/yYGKTpMjLdg"/>
    <hyperlink ref="F139" r:id="rId2" display="https://files.afu.se/Downloads/Transcripts/Society%20for%20Scientific%20Exploration%20(SSE)/"/>
    <hyperlink ref="C140" r:id="rId140" display="https://youtu.be/GsrU-afKLYk"/>
    <hyperlink ref="F140" r:id="rId2" display="https://files.afu.se/Downloads/Transcripts/Society%20for%20Scientific%20Exploration%20(SSE)/"/>
    <hyperlink ref="C141" r:id="rId141" display="https://youtu.be/hpz0bRTTSNU"/>
    <hyperlink ref="F141" r:id="rId2" display="https://files.afu.se/Downloads/Transcripts/Society%20for%20Scientific%20Exploration%20(SSE)/"/>
    <hyperlink ref="C142" r:id="rId142" display="https://youtu.be/67fR7fTJHhs"/>
    <hyperlink ref="F142" r:id="rId2" display="https://files.afu.se/Downloads/Transcripts/Society%20for%20Scientific%20Exploration%20(SSE)/"/>
    <hyperlink ref="C143" r:id="rId143" display="https://youtu.be/d4ZGuoao4kg"/>
    <hyperlink ref="F143" r:id="rId2" display="https://files.afu.se/Downloads/Transcripts/Society%20for%20Scientific%20Exploration%20(SSE)/"/>
    <hyperlink ref="C144" r:id="rId144" display="https://youtu.be/pIyKNM0Gdl8"/>
    <hyperlink ref="F144" r:id="rId2" display="https://files.afu.se/Downloads/Transcripts/Society%20for%20Scientific%20Exploration%20(SSE)/"/>
    <hyperlink ref="C145" r:id="rId145" display="https://youtu.be/ChBGX-UvwTI"/>
    <hyperlink ref="F145" r:id="rId2" display="https://files.afu.se/Downloads/Transcripts/Society%20for%20Scientific%20Exploration%20(SSE)/"/>
    <hyperlink ref="C146" r:id="rId146" display="https://youtu.be/S9gYiws2HyQ"/>
    <hyperlink ref="F146" r:id="rId2" display="https://files.afu.se/Downloads/Transcripts/Society%20for%20Scientific%20Exploration%20(SSE)/"/>
    <hyperlink ref="C147" r:id="rId147" display="https://youtu.be/eCDKGxe88LI"/>
    <hyperlink ref="F147" r:id="rId2" display="https://files.afu.se/Downloads/Transcripts/Society%20for%20Scientific%20Exploration%20(SSE)/"/>
    <hyperlink ref="C148" r:id="rId148" display="https://youtu.be/Ffs9wW_Rj2c"/>
    <hyperlink ref="F148" r:id="rId2" display="https://files.afu.se/Downloads/Transcripts/Society%20for%20Scientific%20Exploration%20(SSE)/"/>
    <hyperlink ref="C149" r:id="rId149" display="https://youtu.be/gVI7lAH_OMA"/>
    <hyperlink ref="F149" r:id="rId2" display="https://files.afu.se/Downloads/Transcripts/Society%20for%20Scientific%20Exploration%20(SSE)/"/>
    <hyperlink ref="C150" r:id="rId150" display="https://youtu.be/j1hgDCg8RrI"/>
    <hyperlink ref="F150" r:id="rId2" display="https://files.afu.se/Downloads/Transcripts/Society%20for%20Scientific%20Exploration%20(SSE)/"/>
    <hyperlink ref="C151" r:id="rId151" display="https://youtu.be/v6KI3TKZHCw"/>
    <hyperlink ref="F151" r:id="rId2" display="https://files.afu.se/Downloads/Transcripts/Society%20for%20Scientific%20Exploration%20(SSE)/"/>
    <hyperlink ref="C152" r:id="rId152" display="https://youtu.be/2OYg4jZKxK0"/>
    <hyperlink ref="F152" r:id="rId2" display="https://files.afu.se/Downloads/Transcripts/Society%20for%20Scientific%20Exploration%20(SSE)/"/>
    <hyperlink ref="C153" r:id="rId153" display="https://youtu.be/BeN_eyW5pLo"/>
    <hyperlink ref="F153" r:id="rId2" display="https://files.afu.se/Downloads/Transcripts/Society%20for%20Scientific%20Exploration%20(SSE)/"/>
    <hyperlink ref="C154" r:id="rId154" display="https://youtu.be/Pa4UvstxcgM"/>
    <hyperlink ref="F154" r:id="rId2" display="https://files.afu.se/Downloads/Transcripts/Society%20for%20Scientific%20Exploration%20(SSE)/"/>
    <hyperlink ref="C155" r:id="rId155" display="https://youtu.be/AdmYLgkF7D0"/>
    <hyperlink ref="F155" r:id="rId2" display="https://files.afu.se/Downloads/Transcripts/Society%20for%20Scientific%20Exploration%20(SSE)/"/>
    <hyperlink ref="C156" r:id="rId156" display="https://youtu.be/R9Cst4ioXGk"/>
    <hyperlink ref="F156" r:id="rId2" display="https://files.afu.se/Downloads/Transcripts/Society%20for%20Scientific%20Exploration%20(SSE)/"/>
    <hyperlink ref="C157" r:id="rId157" display="https://youtu.be/CAuB7xPtPSM"/>
    <hyperlink ref="F157" r:id="rId2" display="https://files.afu.se/Downloads/Transcripts/Society%20for%20Scientific%20Exploration%20(SSE)/"/>
    <hyperlink ref="C158" r:id="rId158" display="https://youtu.be/MREdFkvS5Xg"/>
    <hyperlink ref="F158" r:id="rId2" display="https://files.afu.se/Downloads/Transcripts/Society%20for%20Scientific%20Exploration%20(SSE)/"/>
    <hyperlink ref="C159" r:id="rId159" display="https://youtu.be/J8gSZsqIKc8"/>
    <hyperlink ref="F159" r:id="rId2" display="https://files.afu.se/Downloads/Transcripts/Society%20for%20Scientific%20Exploration%20(SSE)/"/>
    <hyperlink ref="C160" r:id="rId160" display="https://youtu.be/NSuZtoUVCbk"/>
    <hyperlink ref="F160" r:id="rId2" display="https://files.afu.se/Downloads/Transcripts/Society%20for%20Scientific%20Exploration%20(SSE)/"/>
    <hyperlink ref="C161" r:id="rId161" display="https://youtu.be/eIx48B2W2Oo"/>
    <hyperlink ref="F161" r:id="rId2" display="https://files.afu.se/Downloads/Transcripts/Society%20for%20Scientific%20Exploration%20(SSE)/"/>
    <hyperlink ref="C162" r:id="rId162" display="https://youtu.be/HH-wU5m-EWg"/>
    <hyperlink ref="F162" r:id="rId2" display="https://files.afu.se/Downloads/Transcripts/Society%20for%20Scientific%20Exploration%20(SSE)/"/>
    <hyperlink ref="C163" r:id="rId163" display="https://youtu.be/CxaVmorTDKc"/>
    <hyperlink ref="F163" r:id="rId2" display="https://files.afu.se/Downloads/Transcripts/Society%20for%20Scientific%20Exploration%20(SSE)/"/>
    <hyperlink ref="C164" r:id="rId164" display="https://youtu.be/5ttUbdsspL4"/>
    <hyperlink ref="F164" r:id="rId2" display="https://files.afu.se/Downloads/Transcripts/Society%20for%20Scientific%20Exploration%20(SSE)/"/>
    <hyperlink ref="C165" r:id="rId165" display="https://youtu.be/aXuiHQSrKAY"/>
    <hyperlink ref="F165" r:id="rId2" display="https://files.afu.se/Downloads/Transcripts/Society%20for%20Scientific%20Exploration%20(SSE)/"/>
    <hyperlink ref="C166" r:id="rId166" display="https://youtu.be/m0tgmsguzlM"/>
    <hyperlink ref="F166" r:id="rId2" display="https://files.afu.se/Downloads/Transcripts/Society%20for%20Scientific%20Exploration%20(SSE)/"/>
    <hyperlink ref="C167" r:id="rId167" display="https://youtu.be/iA_ZMilQ92c"/>
    <hyperlink ref="F167" r:id="rId2" display="https://files.afu.se/Downloads/Transcripts/Society%20for%20Scientific%20Exploration%20(SSE)/"/>
    <hyperlink ref="C168" r:id="rId168" display="https://youtu.be/Qb0ZtB0ZtLs"/>
    <hyperlink ref="F168" r:id="rId2" display="https://files.afu.se/Downloads/Transcripts/Society%20for%20Scientific%20Exploration%20(SSE)/"/>
    <hyperlink ref="C169" r:id="rId169" display="https://youtu.be/6qZBmXHJcaM"/>
    <hyperlink ref="F169" r:id="rId2" display="https://files.afu.se/Downloads/Transcripts/Society%20for%20Scientific%20Exploration%20(SSE)/"/>
    <hyperlink ref="C170" r:id="rId170" display="https://youtu.be/Jw9V3cBLPWQ"/>
    <hyperlink ref="F170" r:id="rId2" display="https://files.afu.se/Downloads/Transcripts/Society%20for%20Scientific%20Exploration%20(SSE)/"/>
    <hyperlink ref="C171" r:id="rId171" display="https://youtu.be/J25QR8kR2kY"/>
    <hyperlink ref="F171" r:id="rId2" display="https://files.afu.se/Downloads/Transcripts/Society%20for%20Scientific%20Exploration%20(SSE)/"/>
    <hyperlink ref="C172" r:id="rId172" display="https://youtu.be/E1D82UD9hQA"/>
    <hyperlink ref="F172" r:id="rId2" display="https://files.afu.se/Downloads/Transcripts/Society%20for%20Scientific%20Exploration%20(SSE)/"/>
    <hyperlink ref="C173" r:id="rId173" display="https://youtu.be/63OX4ESrPMY"/>
    <hyperlink ref="F173" r:id="rId2" display="https://files.afu.se/Downloads/Transcripts/Society%20for%20Scientific%20Exploration%20(SSE)/"/>
    <hyperlink ref="C174" r:id="rId174" display="https://youtu.be/h5vpULrPlzM"/>
    <hyperlink ref="F174" r:id="rId2" display="https://files.afu.se/Downloads/Transcripts/Society%20for%20Scientific%20Exploration%20(SSE)/"/>
    <hyperlink ref="C175" r:id="rId175" display="https://youtu.be/tses8F0Oudo"/>
    <hyperlink ref="F175" r:id="rId2" display="https://files.afu.se/Downloads/Transcripts/Society%20for%20Scientific%20Exploration%20(SSE)/"/>
    <hyperlink ref="C176" r:id="rId176" display="https://youtu.be/SpmrfJwGU_o"/>
    <hyperlink ref="F176" r:id="rId2" display="https://files.afu.se/Downloads/Transcripts/Society%20for%20Scientific%20Exploration%20(SSE)/"/>
    <hyperlink ref="C177" r:id="rId177" display="https://youtu.be/omwGwetDcl0"/>
    <hyperlink ref="F177" r:id="rId2" display="https://files.afu.se/Downloads/Transcripts/Society%20for%20Scientific%20Exploration%20(SSE)/"/>
    <hyperlink ref="C178" r:id="rId178" display="https://youtu.be/addFgzPDQrA"/>
    <hyperlink ref="F178" r:id="rId2" display="https://files.afu.se/Downloads/Transcripts/Society%20for%20Scientific%20Exploration%20(SSE)/"/>
    <hyperlink ref="C179" r:id="rId179" display="https://youtu.be/uC7h4aIE7Ds"/>
    <hyperlink ref="F179" r:id="rId2" display="https://files.afu.se/Downloads/Transcripts/Society%20for%20Scientific%20Exploration%20(SSE)/"/>
    <hyperlink ref="C180" r:id="rId180" display="https://youtu.be/5q8aKWRDYPE"/>
    <hyperlink ref="F180" r:id="rId2" display="https://files.afu.se/Downloads/Transcripts/Society%20for%20Scientific%20Exploration%20(SSE)/"/>
    <hyperlink ref="C181" r:id="rId181" display="https://youtu.be/SelOdzppZ_g"/>
    <hyperlink ref="F181" r:id="rId2" display="https://files.afu.se/Downloads/Transcripts/Society%20for%20Scientific%20Exploration%20(SSE)/"/>
    <hyperlink ref="C182" r:id="rId182" display="https://youtu.be/fVWw3d2wPYY"/>
    <hyperlink ref="F182" r:id="rId2" display="https://files.afu.se/Downloads/Transcripts/Society%20for%20Scientific%20Exploration%20(SSE)/"/>
    <hyperlink ref="C183" r:id="rId183" display="https://youtu.be/qqQukoMdqEU"/>
    <hyperlink ref="F183" r:id="rId2" display="https://files.afu.se/Downloads/Transcripts/Society%20for%20Scientific%20Exploration%20(SSE)/"/>
    <hyperlink ref="C184" r:id="rId184" display="https://youtu.be/4H5GDQ7u_iE"/>
    <hyperlink ref="F184" r:id="rId2" display="https://files.afu.se/Downloads/Transcripts/Society%20for%20Scientific%20Exploration%20(SSE)/"/>
    <hyperlink ref="C185" r:id="rId185" display="https://youtu.be/1FPf3PiqiZY"/>
    <hyperlink ref="F185" r:id="rId2" display="https://files.afu.se/Downloads/Transcripts/Society%20for%20Scientific%20Exploration%20(SSE)/"/>
    <hyperlink ref="C186" r:id="rId186" display="https://youtu.be/NaBd401dp_0"/>
    <hyperlink ref="F186" r:id="rId2" display="https://files.afu.se/Downloads/Transcripts/Society%20for%20Scientific%20Exploration%20(SSE)/"/>
    <hyperlink ref="C187" r:id="rId187" display="https://youtu.be/u3rjq8NFd8g"/>
    <hyperlink ref="F187" r:id="rId2" display="https://files.afu.se/Downloads/Transcripts/Society%20for%20Scientific%20Exploration%20(SSE)/"/>
    <hyperlink ref="C188" r:id="rId188" display="https://youtu.be/glofLwifpPI"/>
    <hyperlink ref="F188" r:id="rId2" display="https://files.afu.se/Downloads/Transcripts/Society%20for%20Scientific%20Exploration%20(SSE)/"/>
    <hyperlink ref="C189" r:id="rId189" display="https://youtu.be/ke39oxprbUo"/>
    <hyperlink ref="F189" r:id="rId2" display="https://files.afu.se/Downloads/Transcripts/Society%20for%20Scientific%20Exploration%20(SSE)/"/>
    <hyperlink ref="C190" r:id="rId190" display="https://youtu.be/UbvQ6WML9Gk"/>
    <hyperlink ref="F190" r:id="rId2" display="https://files.afu.se/Downloads/Transcripts/Society%20for%20Scientific%20Exploration%20(SSE)/"/>
    <hyperlink ref="C191" r:id="rId191" display="https://youtu.be/GH_jxkUdS0o"/>
    <hyperlink ref="F191" r:id="rId2" display="https://files.afu.se/Downloads/Transcripts/Society%20for%20Scientific%20Exploration%20(SSE)/"/>
    <hyperlink ref="C192" r:id="rId192" display="https://youtu.be/W_EJ_NSIOKw"/>
    <hyperlink ref="F192" r:id="rId2" display="https://files.afu.se/Downloads/Transcripts/Society%20for%20Scientific%20Exploration%20(SSE)/"/>
    <hyperlink ref="C193" r:id="rId193" display="https://youtu.be/HoswY9pgqrU"/>
    <hyperlink ref="F193" r:id="rId2" display="https://files.afu.se/Downloads/Transcripts/Society%20for%20Scientific%20Exploration%20(SSE)/"/>
    <hyperlink ref="C194" r:id="rId194" display="https://youtu.be/49uY5_oE7Es"/>
    <hyperlink ref="F194" r:id="rId2" display="https://files.afu.se/Downloads/Transcripts/Society%20for%20Scientific%20Exploration%20(SSE)/"/>
    <hyperlink ref="C195" r:id="rId195" display="https://youtu.be/LfbdMetpr28"/>
    <hyperlink ref="F195" r:id="rId2" display="https://files.afu.se/Downloads/Transcripts/Society%20for%20Scientific%20Exploration%20(SSE)/"/>
    <hyperlink ref="C196" r:id="rId196" display="https://youtu.be/4K7kpSkVKAc"/>
    <hyperlink ref="F196" r:id="rId2" display="https://files.afu.se/Downloads/Transcripts/Society%20for%20Scientific%20Exploration%20(SSE)/"/>
    <hyperlink ref="C197" r:id="rId197" display="https://youtu.be/AEmF7Wrqn54"/>
    <hyperlink ref="F197" r:id="rId2" display="https://files.afu.se/Downloads/Transcripts/Society%20for%20Scientific%20Exploration%20(SSE)/"/>
    <hyperlink ref="C198" r:id="rId198" display="https://youtu.be/Y_Y_24vqAHU"/>
    <hyperlink ref="F198" r:id="rId2" display="https://files.afu.se/Downloads/Transcripts/Society%20for%20Scientific%20Exploration%20(SSE)/"/>
    <hyperlink ref="C199" r:id="rId199" display="https://youtu.be/TauNcWlhA58"/>
    <hyperlink ref="F199" r:id="rId2" display="https://files.afu.se/Downloads/Transcripts/Society%20for%20Scientific%20Exploration%20(SSE)/"/>
    <hyperlink ref="C200" r:id="rId200" display="https://youtu.be/r2HsvINTDFk"/>
    <hyperlink ref="F200" r:id="rId2" display="https://files.afu.se/Downloads/Transcripts/Society%20for%20Scientific%20Exploration%20(SSE)/"/>
    <hyperlink ref="C201" r:id="rId201" display="https://youtu.be/W416gxLnSMw"/>
    <hyperlink ref="F201" r:id="rId2" display="https://files.afu.se/Downloads/Transcripts/Society%20for%20Scientific%20Exploration%20(SSE)/"/>
    <hyperlink ref="C202" r:id="rId202" display="https://youtu.be/ce01FZRMF38"/>
    <hyperlink ref="F202" r:id="rId2" display="https://files.afu.se/Downloads/Transcripts/Society%20for%20Scientific%20Exploration%20(SSE)/"/>
    <hyperlink ref="C203" r:id="rId203" display="https://youtu.be/KkRMMPHhHI0"/>
    <hyperlink ref="F203" r:id="rId2" display="https://files.afu.se/Downloads/Transcripts/Society%20for%20Scientific%20Exploration%20(SSE)/"/>
    <hyperlink ref="C204" r:id="rId204" display="https://youtu.be/EUzTDWmDZRQ"/>
    <hyperlink ref="F204" r:id="rId2" display="https://files.afu.se/Downloads/Transcripts/Society%20for%20Scientific%20Exploration%20(SSE)/"/>
    <hyperlink ref="C205" r:id="rId205" display="https://youtu.be/_2SYpQ3QQKA"/>
    <hyperlink ref="F205" r:id="rId2" display="https://files.afu.se/Downloads/Transcripts/Society%20for%20Scientific%20Exploration%20(SSE)/"/>
    <hyperlink ref="C206" r:id="rId206" display="https://youtu.be/Dz04O_o6zdA"/>
    <hyperlink ref="F206" r:id="rId2" display="https://files.afu.se/Downloads/Transcripts/Society%20for%20Scientific%20Exploration%20(SSE)/"/>
    <hyperlink ref="C207" r:id="rId207" display="https://youtu.be/Lfiwd2PzXvw"/>
    <hyperlink ref="F207" r:id="rId2" display="https://files.afu.se/Downloads/Transcripts/Society%20for%20Scientific%20Exploration%20(SSE)/"/>
    <hyperlink ref="C208" r:id="rId208" display="https://youtu.be/12Ow6MOnExc"/>
    <hyperlink ref="F208" r:id="rId2" display="https://files.afu.se/Downloads/Transcripts/Society%20for%20Scientific%20Exploration%20(SSE)/"/>
    <hyperlink ref="C209" r:id="rId209" display="https://youtu.be/X4oNvOAfX4E"/>
    <hyperlink ref="F209" r:id="rId2" display="https://files.afu.se/Downloads/Transcripts/Society%20for%20Scientific%20Exploration%20(SSE)/"/>
    <hyperlink ref="C210" r:id="rId210" display="https://youtu.be/8QHiyih33Ec"/>
    <hyperlink ref="F210" r:id="rId2" display="https://files.afu.se/Downloads/Transcripts/Society%20for%20Scientific%20Exploration%20(SSE)/"/>
    <hyperlink ref="C211" r:id="rId211" display="https://youtu.be/8tqYVpC4I1M"/>
    <hyperlink ref="F211" r:id="rId2" display="https://files.afu.se/Downloads/Transcripts/Society%20for%20Scientific%20Exploration%20(SSE)/"/>
    <hyperlink ref="C212" r:id="rId212" display="https://youtu.be/_0zSeclkxOs"/>
    <hyperlink ref="F212" r:id="rId2" display="https://files.afu.se/Downloads/Transcripts/Society%20for%20Scientific%20Exploration%20(SSE)/"/>
    <hyperlink ref="C213" r:id="rId213" display="https://youtu.be/peoCQjHfqkQ"/>
    <hyperlink ref="F213" r:id="rId2" display="https://files.afu.se/Downloads/Transcripts/Society%20for%20Scientific%20Exploration%20(SSE)/"/>
    <hyperlink ref="C214" r:id="rId214" display="https://youtu.be/5-EbHs-rX_w"/>
    <hyperlink ref="F214" r:id="rId2" display="https://files.afu.se/Downloads/Transcripts/Society%20for%20Scientific%20Exploration%20(SSE)/"/>
    <hyperlink ref="C215" r:id="rId215" display="https://youtu.be/Gfp70M8PGSo"/>
    <hyperlink ref="F215" r:id="rId2" display="https://files.afu.se/Downloads/Transcripts/Society%20for%20Scientific%20Exploration%20(SSE)/"/>
    <hyperlink ref="C216" r:id="rId216" display="https://youtu.be/xwgRzNcj3nQ"/>
    <hyperlink ref="F216" r:id="rId2" display="https://files.afu.se/Downloads/Transcripts/Society%20for%20Scientific%20Exploration%20(SSE)/"/>
    <hyperlink ref="C217" r:id="rId217" display="https://youtu.be/_LNUGQrkHl0"/>
    <hyperlink ref="F217" r:id="rId2" display="https://files.afu.se/Downloads/Transcripts/Society%20for%20Scientific%20Exploration%20(SSE)/"/>
    <hyperlink ref="C218" r:id="rId218" display="https://youtu.be/GOJU6et0oH8"/>
    <hyperlink ref="F218" r:id="rId2" display="https://files.afu.se/Downloads/Transcripts/Society%20for%20Scientific%20Exploration%20(SSE)/"/>
    <hyperlink ref="C219" r:id="rId219" display="https://youtu.be/WPq47e5QKOE"/>
    <hyperlink ref="F219" r:id="rId2" display="https://files.afu.se/Downloads/Transcripts/Society%20for%20Scientific%20Exploration%20(SSE)/"/>
    <hyperlink ref="C220" r:id="rId220" display="https://youtu.be/ioklwKarUew"/>
    <hyperlink ref="F220" r:id="rId2" display="https://files.afu.se/Downloads/Transcripts/Society%20for%20Scientific%20Exploration%20(SSE)/"/>
    <hyperlink ref="C221" r:id="rId221" display="https://youtu.be/aNcUlUcuRSM"/>
    <hyperlink ref="F221" r:id="rId2" display="https://files.afu.se/Downloads/Transcripts/Society%20for%20Scientific%20Exploration%20(SSE)/"/>
    <hyperlink ref="C222" r:id="rId222" display="https://youtu.be/xOBv5UST6P8"/>
    <hyperlink ref="F222" r:id="rId2" display="https://files.afu.se/Downloads/Transcripts/Society%20for%20Scientific%20Exploration%20(SSE)/"/>
    <hyperlink ref="C223" r:id="rId223" display="https://youtu.be/ix2Yha2oRPg"/>
    <hyperlink ref="F223" r:id="rId2" display="https://files.afu.se/Downloads/Transcripts/Society%20for%20Scientific%20Exploration%20(SSE)/"/>
    <hyperlink ref="C224" r:id="rId224" display="https://youtu.be/8RHrbISB3VI"/>
    <hyperlink ref="F224" r:id="rId2" display="https://files.afu.se/Downloads/Transcripts/Society%20for%20Scientific%20Exploration%20(SSE)/"/>
    <hyperlink ref="C225" r:id="rId225" display="https://youtu.be/G0IXAEjA7-I"/>
    <hyperlink ref="F225" r:id="rId2" display="https://files.afu.se/Downloads/Transcripts/Society%20for%20Scientific%20Exploration%20(SSE)/"/>
    <hyperlink ref="C226" r:id="rId226" display="https://youtu.be/vySCdsY30nU"/>
    <hyperlink ref="F226" r:id="rId2" display="https://files.afu.se/Downloads/Transcripts/Society%20for%20Scientific%20Exploration%20(SSE)/"/>
    <hyperlink ref="C227" r:id="rId227" display="https://youtu.be/oNmrb85GWjQ"/>
    <hyperlink ref="F227" r:id="rId2" display="https://files.afu.se/Downloads/Transcripts/Society%20for%20Scientific%20Exploration%20(SSE)/"/>
    <hyperlink ref="C228" r:id="rId228" display="https://youtu.be/dFPcf_o-IcQ"/>
    <hyperlink ref="F228" r:id="rId2" display="https://files.afu.se/Downloads/Transcripts/Society%20for%20Scientific%20Exploration%20(SSE)/"/>
    <hyperlink ref="C229" r:id="rId229" display="https://youtu.be/eTjLAhTGvqc"/>
    <hyperlink ref="F229" r:id="rId2" display="https://files.afu.se/Downloads/Transcripts/Society%20for%20Scientific%20Exploration%20(SSE)/"/>
    <hyperlink ref="C230" r:id="rId230" display="https://youtu.be/84G3lhifXcc"/>
    <hyperlink ref="F230" r:id="rId2" display="https://files.afu.se/Downloads/Transcripts/Society%20for%20Scientific%20Exploration%20(SSE)/"/>
    <hyperlink ref="C231" r:id="rId231" display="https://youtu.be/bWTT4778IIQ"/>
    <hyperlink ref="F231" r:id="rId2" display="https://files.afu.se/Downloads/Transcripts/Society%20for%20Scientific%20Exploration%20(SSE)/"/>
    <hyperlink ref="C232" r:id="rId232" display="https://youtu.be/wCObvHKRIlU"/>
    <hyperlink ref="F232" r:id="rId2" display="https://files.afu.se/Downloads/Transcripts/Society%20for%20Scientific%20Exploration%20(SSE)/"/>
    <hyperlink ref="C233" r:id="rId233" display="https://youtu.be/DF2ARlwHHM4"/>
    <hyperlink ref="F233" r:id="rId2" display="https://files.afu.se/Downloads/Transcripts/Society%20for%20Scientific%20Exploration%20(SSE)/"/>
    <hyperlink ref="C234" r:id="rId234" display="https://youtu.be/TDG1lzbaJfg"/>
    <hyperlink ref="F234" r:id="rId2" display="https://files.afu.se/Downloads/Transcripts/Society%20for%20Scientific%20Exploration%20(SSE)/"/>
    <hyperlink ref="C235" r:id="rId235" display="https://youtu.be/IowgtYU7PtM"/>
    <hyperlink ref="F235" r:id="rId2" display="https://files.afu.se/Downloads/Transcripts/Society%20for%20Scientific%20Exploration%20(SSE)/"/>
    <hyperlink ref="C236" r:id="rId236" display="https://youtu.be/lg0PEQ38Seo"/>
    <hyperlink ref="F236" r:id="rId2" display="https://files.afu.se/Downloads/Transcripts/Society%20for%20Scientific%20Exploration%20(SSE)/"/>
    <hyperlink ref="C237" r:id="rId237" display="https://youtu.be/oBQf5N16ayQ"/>
    <hyperlink ref="F237" r:id="rId2" display="https://files.afu.se/Downloads/Transcripts/Society%20for%20Scientific%20Exploration%20(SSE)/"/>
    <hyperlink ref="C238" r:id="rId238" display="https://youtu.be/uYjNXNxr2JA"/>
    <hyperlink ref="F238" r:id="rId2" display="https://files.afu.se/Downloads/Transcripts/Society%20for%20Scientific%20Exploration%20(SSE)/"/>
    <hyperlink ref="C239" r:id="rId239" display="https://youtu.be/N9MS-jL8bPc"/>
    <hyperlink ref="F239" r:id="rId2" display="https://files.afu.se/Downloads/Transcripts/Society%20for%20Scientific%20Exploration%20(SSE)/"/>
    <hyperlink ref="C240" r:id="rId240" display="https://youtu.be/oS1NpcHoGQ0"/>
    <hyperlink ref="F240" r:id="rId2" display="https://files.afu.se/Downloads/Transcripts/Society%20for%20Scientific%20Exploration%20(SSE)/"/>
    <hyperlink ref="C241" r:id="rId241" display="https://youtu.be/SM3GfQKNtJE"/>
    <hyperlink ref="F241" r:id="rId2" display="https://files.afu.se/Downloads/Transcripts/Society%20for%20Scientific%20Exploration%20(SSE)/"/>
    <hyperlink ref="C242" r:id="rId242" display="https://youtu.be/IFp5Jz42ZHE"/>
    <hyperlink ref="F242" r:id="rId2" display="https://files.afu.se/Downloads/Transcripts/Society%20for%20Scientific%20Exploration%20(SSE)/"/>
    <hyperlink ref="C243" r:id="rId243" display="https://youtu.be/N_i7gd1uwAc"/>
    <hyperlink ref="F243" r:id="rId2" display="https://files.afu.se/Downloads/Transcripts/Society%20for%20Scientific%20Exploration%20(SSE)/"/>
    <hyperlink ref="C244" r:id="rId244" display="https://youtu.be/AP4nejcaagw"/>
    <hyperlink ref="F244" r:id="rId2" display="https://files.afu.se/Downloads/Transcripts/Society%20for%20Scientific%20Exploration%20(SSE)/"/>
    <hyperlink ref="C245" r:id="rId245" display="https://youtu.be/0ZknXfBCdRs"/>
    <hyperlink ref="F245" r:id="rId2" display="https://files.afu.se/Downloads/Transcripts/Society%20for%20Scientific%20Exploration%20(SSE)/"/>
    <hyperlink ref="C246" r:id="rId246" display="https://youtu.be/g4d_ynJyrOs"/>
    <hyperlink ref="F246" r:id="rId2" display="https://files.afu.se/Downloads/Transcripts/Society%20for%20Scientific%20Exploration%20(SSE)/"/>
    <hyperlink ref="C247" r:id="rId247" display="https://youtu.be/fDzDREe9iiw"/>
    <hyperlink ref="F247" r:id="rId2" display="https://files.afu.se/Downloads/Transcripts/Society%20for%20Scientific%20Exploration%20(SSE)/"/>
    <hyperlink ref="C248" r:id="rId248" display="https://youtu.be/miEy-Ebmo8k"/>
    <hyperlink ref="F248" r:id="rId2" display="https://files.afu.se/Downloads/Transcripts/Society%20for%20Scientific%20Exploration%20(SSE)/"/>
    <hyperlink ref="C249" r:id="rId249" display="https://youtu.be/am_VYCyLslc"/>
    <hyperlink ref="F249" r:id="rId2" display="https://files.afu.se/Downloads/Transcripts/Society%20for%20Scientific%20Exploration%20(SSE)/"/>
    <hyperlink ref="C250" r:id="rId250" display="https://youtu.be/9B7Ma-BiSDQ"/>
    <hyperlink ref="F250" r:id="rId2" display="https://files.afu.se/Downloads/Transcripts/Society%20for%20Scientific%20Exploration%20(SSE)/"/>
    <hyperlink ref="C251" r:id="rId251" display="https://youtu.be/AX2iWAxNH8o"/>
    <hyperlink ref="F251" r:id="rId2" display="https://files.afu.se/Downloads/Transcripts/Society%20for%20Scientific%20Exploration%20(SSE)/"/>
    <hyperlink ref="C252" r:id="rId252" display="https://youtu.be/bdY6-xQpBik"/>
    <hyperlink ref="F252" r:id="rId2" display="https://files.afu.se/Downloads/Transcripts/Society%20for%20Scientific%20Exploration%20(SSE)/"/>
    <hyperlink ref="C253" r:id="rId253" display="https://youtu.be/QlimzGTRt-I"/>
    <hyperlink ref="F253" r:id="rId2" display="https://files.afu.se/Downloads/Transcripts/Society%20for%20Scientific%20Exploration%20(SSE)/"/>
    <hyperlink ref="C254" r:id="rId254" display="https://youtu.be/n2LAghEH3O8"/>
    <hyperlink ref="F254" r:id="rId2" display="https://files.afu.se/Downloads/Transcripts/Society%20for%20Scientific%20Exploration%20(SSE)/"/>
    <hyperlink ref="C255" r:id="rId255" display="https://youtu.be/SBalmlWmmPs"/>
    <hyperlink ref="F255" r:id="rId2" display="https://files.afu.se/Downloads/Transcripts/Society%20for%20Scientific%20Exploration%20(SSE)/"/>
    <hyperlink ref="C256" r:id="rId256" display="https://youtu.be/5gZxt9JUB-Q"/>
    <hyperlink ref="F256" r:id="rId2" display="https://files.afu.se/Downloads/Transcripts/Society%20for%20Scientific%20Exploration%20(SSE)/"/>
    <hyperlink ref="C257" r:id="rId257" display="https://youtu.be/pbUUuF-8j4Y"/>
    <hyperlink ref="F257" r:id="rId2" display="https://files.afu.se/Downloads/Transcripts/Society%20for%20Scientific%20Exploration%20(SSE)/"/>
    <hyperlink ref="C258" r:id="rId258" display="https://youtu.be/0he_kfV-_eI"/>
    <hyperlink ref="F258" r:id="rId2" display="https://files.afu.se/Downloads/Transcripts/Society%20for%20Scientific%20Exploration%20(SSE)/"/>
    <hyperlink ref="C259" r:id="rId259" display="https://youtu.be/-cUk3S7QlsI"/>
    <hyperlink ref="F259" r:id="rId2" display="https://files.afu.se/Downloads/Transcripts/Society%20for%20Scientific%20Exploration%20(SSE)/"/>
    <hyperlink ref="C260" r:id="rId260" display="https://youtu.be/56Mpg--qb68"/>
    <hyperlink ref="F260" r:id="rId2" display="https://files.afu.se/Downloads/Transcripts/Society%20for%20Scientific%20Exploration%20(SSE)/"/>
    <hyperlink ref="C261" r:id="rId261" display="https://youtu.be/1tepx2LM3GQ"/>
    <hyperlink ref="F261" r:id="rId2" display="https://files.afu.se/Downloads/Transcripts/Society%20for%20Scientific%20Exploration%20(SSE)/"/>
    <hyperlink ref="C262" r:id="rId262" display="https://youtu.be/OqeBWr6s0Cs"/>
    <hyperlink ref="F262" r:id="rId2" display="https://files.afu.se/Downloads/Transcripts/Society%20for%20Scientific%20Exploration%20(SSE)/"/>
    <hyperlink ref="C263" r:id="rId263" display="https://youtu.be/2c6wiKXAWLU"/>
    <hyperlink ref="F263" r:id="rId2" display="https://files.afu.se/Downloads/Transcripts/Society%20for%20Scientific%20Exploration%20(SSE)/"/>
    <hyperlink ref="C264" r:id="rId264" display="https://youtu.be/84SxEaDHppk"/>
    <hyperlink ref="F264" r:id="rId2" display="https://files.afu.se/Downloads/Transcripts/Society%20for%20Scientific%20Exploration%20(SSE)/"/>
    <hyperlink ref="C265" r:id="rId265" display="https://youtu.be/QjyMw7fZUiE"/>
    <hyperlink ref="F265" r:id="rId2" display="https://files.afu.se/Downloads/Transcripts/Society%20for%20Scientific%20Exploration%20(SSE)/"/>
    <hyperlink ref="C266" r:id="rId266" display="https://youtu.be/1AUmlUqwbb8"/>
    <hyperlink ref="F266" r:id="rId2" display="https://files.afu.se/Downloads/Transcripts/Society%20for%20Scientific%20Exploration%20(SSE)/"/>
    <hyperlink ref="C267" r:id="rId267" display="https://youtu.be/JzZqf2N0PyI"/>
    <hyperlink ref="F267" r:id="rId2" display="https://files.afu.se/Downloads/Transcripts/Society%20for%20Scientific%20Exploration%20(SSE)/"/>
    <hyperlink ref="C268" r:id="rId268" display="https://youtu.be/2o5q1hcp3Xg"/>
    <hyperlink ref="F268" r:id="rId2" display="https://files.afu.se/Downloads/Transcripts/Society%20for%20Scientific%20Exploration%20(SSE)/"/>
    <hyperlink ref="C269" r:id="rId269" display="https://youtu.be/XCNbl7U02Fk"/>
    <hyperlink ref="F269" r:id="rId2" display="https://files.afu.se/Downloads/Transcripts/Society%20for%20Scientific%20Exploration%20(SSE)/"/>
    <hyperlink ref="C270" r:id="rId270" display="https://youtu.be/5LITUS9g4KA"/>
    <hyperlink ref="F270" r:id="rId2" display="https://files.afu.se/Downloads/Transcripts/Society%20for%20Scientific%20Exploration%20(SSE)/"/>
    <hyperlink ref="C271" r:id="rId271" display="https://youtu.be/au6RBsGye_Q"/>
    <hyperlink ref="F271" r:id="rId2" display="https://files.afu.se/Downloads/Transcripts/Society%20for%20Scientific%20Exploration%20(SSE)/"/>
    <hyperlink ref="C272" r:id="rId272" display="https://youtu.be/uUsM8esSwHE"/>
    <hyperlink ref="F272" r:id="rId2" display="https://files.afu.se/Downloads/Transcripts/Society%20for%20Scientific%20Exploration%20(SSE)/"/>
    <hyperlink ref="C273" r:id="rId273" display="https://youtu.be/vhKLVBGTnHs"/>
    <hyperlink ref="F273" r:id="rId2" display="https://files.afu.se/Downloads/Transcripts/Society%20for%20Scientific%20Exploration%20(SSE)/"/>
    <hyperlink ref="C274" r:id="rId274" display="https://youtu.be/sNhiu0ztdJI"/>
    <hyperlink ref="F274" r:id="rId2" display="https://files.afu.se/Downloads/Transcripts/Society%20for%20Scientific%20Exploration%20(SSE)/"/>
    <hyperlink ref="C275" r:id="rId275" display="https://youtu.be/nNgmKzKPfyE"/>
    <hyperlink ref="F275" r:id="rId2" display="https://files.afu.se/Downloads/Transcripts/Society%20for%20Scientific%20Exploration%20(SSE)/"/>
    <hyperlink ref="C276" r:id="rId276" display="https://youtu.be/JpGXD0A4l7w"/>
    <hyperlink ref="F276" r:id="rId2" display="https://files.afu.se/Downloads/Transcripts/Society%20for%20Scientific%20Exploration%20(SSE)/"/>
    <hyperlink ref="C277" r:id="rId277" display="https://youtu.be/lE0edf4ID-U"/>
    <hyperlink ref="F277" r:id="rId2" display="https://files.afu.se/Downloads/Transcripts/Society%20for%20Scientific%20Exploration%20(SSE)/"/>
    <hyperlink ref="C278" r:id="rId278" display="https://youtu.be/ciY5WP463Xk"/>
    <hyperlink ref="F278" r:id="rId2" display="https://files.afu.se/Downloads/Transcripts/Society%20for%20Scientific%20Exploration%20(SSE)/"/>
    <hyperlink ref="C279" r:id="rId279" display="https://youtu.be/Hp-x4NigzNU"/>
    <hyperlink ref="F279" r:id="rId2" display="https://files.afu.se/Downloads/Transcripts/Society%20for%20Scientific%20Exploration%20(SSE)/"/>
    <hyperlink ref="C280" r:id="rId280" display="https://youtu.be/ORh_OhgO7Xg"/>
    <hyperlink ref="F280" r:id="rId2" display="https://files.afu.se/Downloads/Transcripts/Society%20for%20Scientific%20Exploration%20(SSE)/"/>
    <hyperlink ref="C281" r:id="rId281" display="https://youtu.be/ynOQy8rzSs4"/>
    <hyperlink ref="F281" r:id="rId2" display="https://files.afu.se/Downloads/Transcripts/Society%20for%20Scientific%20Exploration%20(SSE)/"/>
    <hyperlink ref="C282" r:id="rId282" display="https://youtu.be/A2bq6L6QpmY"/>
    <hyperlink ref="F282" r:id="rId2" display="https://files.afu.se/Downloads/Transcripts/Society%20for%20Scientific%20Exploration%20(SSE)/"/>
    <hyperlink ref="C283" r:id="rId283" display="https://youtu.be/jWKNbUBa8Zs"/>
    <hyperlink ref="F283" r:id="rId2" display="https://files.afu.se/Downloads/Transcripts/Society%20for%20Scientific%20Exploration%20(SSE)/"/>
    <hyperlink ref="C284" r:id="rId284" display="https://youtu.be/Jn1bF-8y-vs"/>
    <hyperlink ref="F284" r:id="rId2" display="https://files.afu.se/Downloads/Transcripts/Society%20for%20Scientific%20Exploration%20(SSE)/"/>
    <hyperlink ref="C285" r:id="rId285" display="https://youtu.be/WCjhPRSzm-A"/>
    <hyperlink ref="F285" r:id="rId2" display="https://files.afu.se/Downloads/Transcripts/Society%20for%20Scientific%20Exploration%20(SSE)/"/>
    <hyperlink ref="C286" r:id="rId286" display="https://youtu.be/6HHIzcpsoXc"/>
    <hyperlink ref="F286" r:id="rId2" display="https://files.afu.se/Downloads/Transcripts/Society%20for%20Scientific%20Exploration%20(SSE)/"/>
    <hyperlink ref="C287" r:id="rId287" display="https://youtu.be/O6GQ3wNbeBc"/>
    <hyperlink ref="F287" r:id="rId2" display="https://files.afu.se/Downloads/Transcripts/Society%20for%20Scientific%20Exploration%20(SSE)/"/>
    <hyperlink ref="C288" r:id="rId288" display="https://youtu.be/ynxD-BaDxRk"/>
    <hyperlink ref="F288" r:id="rId2" display="https://files.afu.se/Downloads/Transcripts/Society%20for%20Scientific%20Exploration%20(SSE)/"/>
    <hyperlink ref="C289" r:id="rId289" display="https://youtu.be/bBp_SPJAOJc"/>
    <hyperlink ref="F289" r:id="rId2" display="https://files.afu.se/Downloads/Transcripts/Society%20for%20Scientific%20Exploration%20(SSE)/"/>
    <hyperlink ref="C290" r:id="rId290" display="https://youtu.be/OevaFe4kLNs"/>
    <hyperlink ref="F290" r:id="rId2" display="https://files.afu.se/Downloads/Transcripts/Society%20for%20Scientific%20Exploration%20(SSE)/"/>
    <hyperlink ref="C291" r:id="rId291" display="https://youtu.be/hn8hqX9JBOE"/>
    <hyperlink ref="F291" r:id="rId2" display="https://files.afu.se/Downloads/Transcripts/Society%20for%20Scientific%20Exploration%20(SSE)/"/>
    <hyperlink ref="C292" r:id="rId292" display="https://youtu.be/DEqt8ZhMwJo"/>
    <hyperlink ref="F292" r:id="rId2" display="https://files.afu.se/Downloads/Transcripts/Society%20for%20Scientific%20Exploration%20(SSE)/"/>
    <hyperlink ref="C293" r:id="rId293" display="https://youtu.be/3RWX9XGCdm0"/>
    <hyperlink ref="F293" r:id="rId2" display="https://files.afu.se/Downloads/Transcripts/Society%20for%20Scientific%20Exploration%20(SSE)/"/>
    <hyperlink ref="C294" r:id="rId294" display="https://youtu.be/xDx1po_apZU"/>
    <hyperlink ref="F294" r:id="rId2" display="https://files.afu.se/Downloads/Transcripts/Society%20for%20Scientific%20Exploration%20(SSE)/"/>
    <hyperlink ref="C295" r:id="rId295" display="https://youtu.be/vk8SrDVhNnU"/>
    <hyperlink ref="F295" r:id="rId2" display="https://files.afu.se/Downloads/Transcripts/Society%20for%20Scientific%20Exploration%20(SSE)/"/>
    <hyperlink ref="C296" r:id="rId296" display="https://youtu.be/wfPoEBF-5ac"/>
    <hyperlink ref="F296" r:id="rId2" display="https://files.afu.se/Downloads/Transcripts/Society%20for%20Scientific%20Exploration%20(SSE)/"/>
    <hyperlink ref="C297" r:id="rId297" display="https://youtu.be/K3x5QHD7Ewo"/>
    <hyperlink ref="F297" r:id="rId2" display="https://files.afu.se/Downloads/Transcripts/Society%20for%20Scientific%20Exploration%20(SSE)/"/>
    <hyperlink ref="C298" r:id="rId298" display="https://youtu.be/4g1rfSgmEds"/>
    <hyperlink ref="F298" r:id="rId2" display="https://files.afu.se/Downloads/Transcripts/Society%20for%20Scientific%20Exploration%20(SSE)/"/>
    <hyperlink ref="C299" r:id="rId299" display="https://youtu.be/bPo8zNPll5s"/>
    <hyperlink ref="F299" r:id="rId2" display="https://files.afu.se/Downloads/Transcripts/Society%20for%20Scientific%20Exploration%20(SSE)/"/>
    <hyperlink ref="C300" r:id="rId300" display="https://youtu.be/7lBDve65dAo"/>
    <hyperlink ref="F300" r:id="rId2" display="https://files.afu.se/Downloads/Transcripts/Society%20for%20Scientific%20Exploration%20(SSE)/"/>
    <hyperlink ref="C301" r:id="rId301" display="https://youtu.be/7PTY6n7luRQ"/>
    <hyperlink ref="F301" r:id="rId2" display="https://files.afu.se/Downloads/Transcripts/Society%20for%20Scientific%20Exploration%20(SSE)/"/>
    <hyperlink ref="C302" r:id="rId302" display="https://youtu.be/eks2IElaNs4"/>
    <hyperlink ref="F302" r:id="rId2" display="https://files.afu.se/Downloads/Transcripts/Society%20for%20Scientific%20Exploration%20(SSE)/"/>
    <hyperlink ref="C303" r:id="rId303" display="https://youtu.be/SxBfJAdsh6o"/>
    <hyperlink ref="F303" r:id="rId2" display="https://files.afu.se/Downloads/Transcripts/Society%20for%20Scientific%20Exploration%20(SSE)/"/>
    <hyperlink ref="C304" r:id="rId304" display="https://youtu.be/QVFZgTSg6b0"/>
    <hyperlink ref="F304" r:id="rId2" display="https://files.afu.se/Downloads/Transcripts/Society%20for%20Scientific%20Exploration%20(SSE)/"/>
    <hyperlink ref="C305" r:id="rId305" display="https://youtu.be/vW4p0Of8-Dg"/>
    <hyperlink ref="F305" r:id="rId2" display="https://files.afu.se/Downloads/Transcripts/Society%20for%20Scientific%20Exploration%20(SSE)/"/>
    <hyperlink ref="C306" r:id="rId306" display="https://youtu.be/SD7bQxFNdHw"/>
    <hyperlink ref="F306" r:id="rId2" display="https://files.afu.se/Downloads/Transcripts/Society%20for%20Scientific%20Exploration%20(SSE)/"/>
    <hyperlink ref="C307" r:id="rId307" display="https://youtu.be/LXWs_pBeqYs"/>
    <hyperlink ref="F307" r:id="rId2" display="https://files.afu.se/Downloads/Transcripts/Society%20for%20Scientific%20Exploration%20(SSE)/"/>
    <hyperlink ref="C308" r:id="rId308" display="https://youtu.be/KJmneDsemT0"/>
    <hyperlink ref="F308" r:id="rId2" display="https://files.afu.se/Downloads/Transcripts/Society%20for%20Scientific%20Exploration%20(SSE)/"/>
    <hyperlink ref="C309" r:id="rId309" display="https://youtu.be/FriRAPew0Ew"/>
    <hyperlink ref="F309" r:id="rId2" display="https://files.afu.se/Downloads/Transcripts/Society%20for%20Scientific%20Exploration%20(SSE)/"/>
    <hyperlink ref="C310" r:id="rId310" display="https://youtu.be/EZBMgfcNbEo"/>
    <hyperlink ref="F310" r:id="rId2" display="https://files.afu.se/Downloads/Transcripts/Society%20for%20Scientific%20Exploration%20(SSE)/"/>
    <hyperlink ref="C311" r:id="rId311" display="https://youtu.be/52Zh0MkTSvk"/>
    <hyperlink ref="F311" r:id="rId2" display="https://files.afu.se/Downloads/Transcripts/Society%20for%20Scientific%20Exploration%20(SSE)/"/>
    <hyperlink ref="C312" r:id="rId312" display="https://youtu.be/TKm8BtT9VUM"/>
    <hyperlink ref="F312" r:id="rId2" display="https://files.afu.se/Downloads/Transcripts/Society%20for%20Scientific%20Exploration%20(SSE)/"/>
    <hyperlink ref="C313" r:id="rId313" display="https://youtu.be/GgTtLtN0i2M"/>
    <hyperlink ref="F313" r:id="rId2" display="https://files.afu.se/Downloads/Transcripts/Society%20for%20Scientific%20Exploration%20(SSE)/"/>
    <hyperlink ref="C314" r:id="rId314" display="https://youtu.be/H4kC6ZJSXyQ"/>
    <hyperlink ref="F314" r:id="rId2" display="https://files.afu.se/Downloads/Transcripts/Society%20for%20Scientific%20Exploration%20(SSE)/"/>
    <hyperlink ref="C315" r:id="rId315" display="https://youtu.be/y5jC3WJKLes"/>
    <hyperlink ref="F315" r:id="rId2" display="https://files.afu.se/Downloads/Transcripts/Society%20for%20Scientific%20Exploration%20(SSE)/"/>
    <hyperlink ref="C316" r:id="rId316" display="https://youtu.be/ZbiEf7fnggk"/>
    <hyperlink ref="F316" r:id="rId2" display="https://files.afu.se/Downloads/Transcripts/Society%20for%20Scientific%20Exploration%20(SSE)/"/>
    <hyperlink ref="C317" r:id="rId317" display="https://youtu.be/IA0xRE9eQAI"/>
    <hyperlink ref="F317" r:id="rId2" display="https://files.afu.se/Downloads/Transcripts/Society%20for%20Scientific%20Exploration%20(SSE)/"/>
    <hyperlink ref="C318" r:id="rId318" display="https://youtu.be/raDHZDCudR8"/>
    <hyperlink ref="F318" r:id="rId2" display="https://files.afu.se/Downloads/Transcripts/Society%20for%20Scientific%20Exploration%20(SSE)/"/>
    <hyperlink ref="C319" r:id="rId319" display="https://youtu.be/A0kOyIVkcZ0"/>
    <hyperlink ref="F319" r:id="rId2" display="https://files.afu.se/Downloads/Transcripts/Society%20for%20Scientific%20Exploration%20(SSE)/"/>
    <hyperlink ref="C320" r:id="rId320" display="https://youtu.be/gK3i1PJryK0"/>
    <hyperlink ref="F320" r:id="rId2" display="https://files.afu.se/Downloads/Transcripts/Society%20for%20Scientific%20Exploration%20(SSE)/"/>
    <hyperlink ref="C321" r:id="rId321" display="https://youtu.be/XunFemDq_yA"/>
    <hyperlink ref="F321" r:id="rId2" display="https://files.afu.se/Downloads/Transcripts/Society%20for%20Scientific%20Exploration%20(SSE)/"/>
    <hyperlink ref="C322" r:id="rId322" display="https://youtu.be/J-JRJ_mQgmw"/>
    <hyperlink ref="F322" r:id="rId2" display="https://files.afu.se/Downloads/Transcripts/Society%20for%20Scientific%20Exploration%20(SSE)/"/>
    <hyperlink ref="C323" r:id="rId323" display="https://youtu.be/4yBLCKArxBQ"/>
    <hyperlink ref="F323" r:id="rId2" display="https://files.afu.se/Downloads/Transcripts/Society%20for%20Scientific%20Exploration%20(SSE)/"/>
    <hyperlink ref="C324" r:id="rId324" display="https://youtu.be/ZH8LittNmHw"/>
    <hyperlink ref="F324" r:id="rId2" display="https://files.afu.se/Downloads/Transcripts/Society%20for%20Scientific%20Exploration%20(SSE)/"/>
    <hyperlink ref="C325" r:id="rId325" display="https://youtu.be/Nw9o_wFkRQw"/>
    <hyperlink ref="F325" r:id="rId2" display="https://files.afu.se/Downloads/Transcripts/Society%20for%20Scientific%20Exploration%20(SSE)/"/>
    <hyperlink ref="C326" r:id="rId326" display="https://youtu.be/lHj3V5ICi5g"/>
    <hyperlink ref="F326" r:id="rId2" display="https://files.afu.se/Downloads/Transcripts/Society%20for%20Scientific%20Exploration%20(SSE)/"/>
    <hyperlink ref="C327" r:id="rId327" display="https://youtu.be/HLC3bRc1Rw4"/>
    <hyperlink ref="F327" r:id="rId2" display="https://files.afu.se/Downloads/Transcripts/Society%20for%20Scientific%20Exploration%20(SSE)/"/>
    <hyperlink ref="C328" r:id="rId328" display="https://youtu.be/P8rlHSNAvkE"/>
    <hyperlink ref="F328" r:id="rId2" display="https://files.afu.se/Downloads/Transcripts/Society%20for%20Scientific%20Exploration%20(SSE)/"/>
    <hyperlink ref="C329" r:id="rId329" display="https://youtu.be/v3IbGNixI28"/>
    <hyperlink ref="F329" r:id="rId2" display="https://files.afu.se/Downloads/Transcripts/Society%20for%20Scientific%20Exploration%20(SSE)/"/>
    <hyperlink ref="C330" r:id="rId330" display="https://youtu.be/1aF0Msj3pDc"/>
    <hyperlink ref="F330" r:id="rId2" display="https://files.afu.se/Downloads/Transcripts/Society%20for%20Scientific%20Exploration%20(SSE)/"/>
    <hyperlink ref="C331" r:id="rId331" display="https://youtu.be/NrVJI1tMKXI"/>
    <hyperlink ref="F331" r:id="rId2" display="https://files.afu.se/Downloads/Transcripts/Society%20for%20Scientific%20Exploration%20(SSE)/"/>
    <hyperlink ref="C332" r:id="rId332" display="https://youtu.be/yysw7XztabE"/>
    <hyperlink ref="F332" r:id="rId2" display="https://files.afu.se/Downloads/Transcripts/Society%20for%20Scientific%20Exploration%20(SSE)/"/>
    <hyperlink ref="C333" r:id="rId333" display="https://youtu.be/8vGlgpALwtI"/>
    <hyperlink ref="F333" r:id="rId2" display="https://files.afu.se/Downloads/Transcripts/Society%20for%20Scientific%20Exploration%20(SSE)/"/>
    <hyperlink ref="C334" r:id="rId334" display="https://youtu.be/NC2d6a1qFOA"/>
    <hyperlink ref="F334" r:id="rId2" display="https://files.afu.se/Downloads/Transcripts/Society%20for%20Scientific%20Exploration%20(SSE)/"/>
    <hyperlink ref="C335" r:id="rId335" display="https://youtu.be/6QNlwB2Frss"/>
    <hyperlink ref="F335" r:id="rId2" display="https://files.afu.se/Downloads/Transcripts/Society%20for%20Scientific%20Exploration%20(SSE)/"/>
    <hyperlink ref="C336" r:id="rId336" display="https://youtu.be/qKHgQ1QpXLI"/>
    <hyperlink ref="F336" r:id="rId2" display="https://files.afu.se/Downloads/Transcripts/Society%20for%20Scientific%20Exploration%20(SSE)/"/>
    <hyperlink ref="C337" r:id="rId337" display="https://youtu.be/0mFzecS8RFw"/>
    <hyperlink ref="F337" r:id="rId2" display="https://files.afu.se/Downloads/Transcripts/Society%20for%20Scientific%20Exploration%20(SSE)/"/>
    <hyperlink ref="C338" r:id="rId338" display="https://youtu.be/aU_ZHMba5-Q"/>
    <hyperlink ref="F338" r:id="rId2" display="https://files.afu.se/Downloads/Transcripts/Society%20for%20Scientific%20Exploration%20(SSE)/"/>
    <hyperlink ref="C339" r:id="rId339" display="https://youtu.be/7wFuh5I5S10"/>
    <hyperlink ref="F339" r:id="rId2" display="https://files.afu.se/Downloads/Transcripts/Society%20for%20Scientific%20Exploration%20(SSE)/"/>
    <hyperlink ref="C340" r:id="rId340" display="https://youtu.be/l7CX89cTvFw"/>
    <hyperlink ref="F340" r:id="rId2" display="https://files.afu.se/Downloads/Transcripts/Society%20for%20Scientific%20Exploration%20(SSE)/"/>
    <hyperlink ref="C341" r:id="rId341" display="https://youtu.be/Fz8BOlj6clA"/>
    <hyperlink ref="F341" r:id="rId2" display="https://files.afu.se/Downloads/Transcripts/Society%20for%20Scientific%20Exploration%20(SSE)/"/>
    <hyperlink ref="C342" r:id="rId342" display="https://youtu.be/2U4u8-vCjvY"/>
    <hyperlink ref="F342" r:id="rId2" display="https://files.afu.se/Downloads/Transcripts/Society%20for%20Scientific%20Exploration%20(SSE)/"/>
    <hyperlink ref="C343" r:id="rId343" display="https://youtu.be/CNz50VQ6jMk"/>
    <hyperlink ref="F343" r:id="rId2" display="https://files.afu.se/Downloads/Transcripts/Society%20for%20Scientific%20Exploration%20(SSE)/"/>
    <hyperlink ref="C344" r:id="rId344" display="https://youtu.be/MvdTyiycoEA"/>
    <hyperlink ref="F344" r:id="rId2" display="https://files.afu.se/Downloads/Transcripts/Society%20for%20Scientific%20Exploration%20(SSE)/"/>
    <hyperlink ref="C345" r:id="rId345" display="https://youtu.be/-PigG-p5Dcs"/>
    <hyperlink ref="F345" r:id="rId2" display="https://files.afu.se/Downloads/Transcripts/Society%20for%20Scientific%20Exploration%20(SSE)/"/>
    <hyperlink ref="C346" r:id="rId346" display="https://youtu.be/2_G-hlrWjEE"/>
    <hyperlink ref="F346" r:id="rId2" display="https://files.afu.se/Downloads/Transcripts/Society%20for%20Scientific%20Exploration%20(SSE)/"/>
    <hyperlink ref="C347" r:id="rId347" display="https://youtu.be/BSiiV22iOLc"/>
    <hyperlink ref="F347" r:id="rId2" display="https://files.afu.se/Downloads/Transcripts/Society%20for%20Scientific%20Exploration%20(SSE)/"/>
    <hyperlink ref="C348" r:id="rId348" display="https://youtu.be/0G7AG1GekgY"/>
    <hyperlink ref="F348" r:id="rId2" display="https://files.afu.se/Downloads/Transcripts/Society%20for%20Scientific%20Exploration%20(SSE)/"/>
    <hyperlink ref="C349" r:id="rId349" display="https://youtu.be/Pv-msnzTk7o"/>
    <hyperlink ref="F349" r:id="rId2" display="https://files.afu.se/Downloads/Transcripts/Society%20for%20Scientific%20Exploration%20(SSE)/"/>
    <hyperlink ref="C350" r:id="rId350" display="https://youtu.be/kTgVx57asIw"/>
    <hyperlink ref="F350" r:id="rId2" display="https://files.afu.se/Downloads/Transcripts/Society%20for%20Scientific%20Exploration%20(SSE)/"/>
    <hyperlink ref="C351" r:id="rId351" display="https://youtu.be/MyoQoM7d6vI"/>
    <hyperlink ref="F351" r:id="rId2" display="https://files.afu.se/Downloads/Transcripts/Society%20for%20Scientific%20Exploration%20(SSE)/"/>
    <hyperlink ref="C352" r:id="rId352" display="https://youtu.be/ARjtHrqbqu4"/>
    <hyperlink ref="F352" r:id="rId2" display="https://files.afu.se/Downloads/Transcripts/Society%20for%20Scientific%20Exploration%20(SSE)/"/>
    <hyperlink ref="C353" r:id="rId353" display="https://youtu.be/YMFT41EAHpQ"/>
    <hyperlink ref="F353" r:id="rId2" display="https://files.afu.se/Downloads/Transcripts/Society%20for%20Scientific%20Exploration%20(SSE)/"/>
    <hyperlink ref="C354" r:id="rId354" display="https://youtu.be/gS-EYXbTWEc"/>
    <hyperlink ref="F354" r:id="rId2" display="https://files.afu.se/Downloads/Transcripts/Society%20for%20Scientific%20Exploration%20(SSE)/"/>
    <hyperlink ref="C355" r:id="rId355" display="https://youtu.be/sdqRzmXQE78"/>
    <hyperlink ref="F355" r:id="rId2" display="https://files.afu.se/Downloads/Transcripts/Society%20for%20Scientific%20Exploration%20(SSE)/"/>
    <hyperlink ref="C356" r:id="rId356" display="https://youtu.be/qzB-oUH_Csw"/>
    <hyperlink ref="F356" r:id="rId2" display="https://files.afu.se/Downloads/Transcripts/Society%20for%20Scientific%20Exploration%20(SSE)/"/>
    <hyperlink ref="C357" r:id="rId357" display="https://youtu.be/ktrf3msCA9U"/>
    <hyperlink ref="F357" r:id="rId2" display="https://files.afu.se/Downloads/Transcripts/Society%20for%20Scientific%20Exploration%20(SSE)/"/>
    <hyperlink ref="C358" r:id="rId358" display="https://youtu.be/p9Dbydp1khA"/>
    <hyperlink ref="F358" r:id="rId2" display="https://files.afu.se/Downloads/Transcripts/Society%20for%20Scientific%20Exploration%20(SSE)/"/>
    <hyperlink ref="C359" r:id="rId359" display="https://youtu.be/NJZctLL1iNI"/>
    <hyperlink ref="F359" r:id="rId2" display="https://files.afu.se/Downloads/Transcripts/Society%20for%20Scientific%20Exploration%20(SSE)/"/>
    <hyperlink ref="C360" r:id="rId360" display="https://youtu.be/qSix2zoTsEI"/>
    <hyperlink ref="F360" r:id="rId2" display="https://files.afu.se/Downloads/Transcripts/Society%20for%20Scientific%20Exploration%20(SSE)/"/>
    <hyperlink ref="C361" r:id="rId361" display="https://youtu.be/7-rPOzs5T_o"/>
    <hyperlink ref="F361" r:id="rId2" display="https://files.afu.se/Downloads/Transcripts/Society%20for%20Scientific%20Exploration%20(SSE)/"/>
    <hyperlink ref="C362" r:id="rId362" display="https://youtu.be/X--ax2Uas6w"/>
    <hyperlink ref="F362" r:id="rId2" display="https://files.afu.se/Downloads/Transcripts/Society%20for%20Scientific%20Exploration%20(SSE)/"/>
    <hyperlink ref="C363" r:id="rId363" display="https://youtu.be/JSx_BR6s8jc"/>
    <hyperlink ref="F363" r:id="rId2" display="https://files.afu.se/Downloads/Transcripts/Society%20for%20Scientific%20Exploration%20(SSE)/"/>
    <hyperlink ref="C364" r:id="rId364" display="https://youtu.be/SVhi6tZx2og"/>
    <hyperlink ref="F364" r:id="rId2" display="https://files.afu.se/Downloads/Transcripts/Society%20for%20Scientific%20Exploration%20(SSE)/"/>
    <hyperlink ref="C365" r:id="rId365" display="https://youtu.be/FqNlN-PoKC0"/>
    <hyperlink ref="F365" r:id="rId2" display="https://files.afu.se/Downloads/Transcripts/Society%20for%20Scientific%20Exploration%20(SSE)/"/>
    <hyperlink ref="C366" r:id="rId366" display="https://youtu.be/gFCLBsr4-qo"/>
    <hyperlink ref="F366" r:id="rId2" display="https://files.afu.se/Downloads/Transcripts/Society%20for%20Scientific%20Exploration%20(SSE)/"/>
    <hyperlink ref="C367" r:id="rId367" display="https://youtu.be/WiTIgxsRqDY"/>
    <hyperlink ref="F367" r:id="rId2" display="https://files.afu.se/Downloads/Transcripts/Society%20for%20Scientific%20Exploration%20(SSE)/"/>
    <hyperlink ref="C368" r:id="rId368" display="https://youtu.be/ZuNfxBqy3fE"/>
    <hyperlink ref="F368" r:id="rId2" display="https://files.afu.se/Downloads/Transcripts/Society%20for%20Scientific%20Exploration%20(SSE)/"/>
    <hyperlink ref="C369" r:id="rId369" display="https://youtu.be/O_tbfmmPsfw"/>
    <hyperlink ref="F369" r:id="rId2" display="https://files.afu.se/Downloads/Transcripts/Society%20for%20Scientific%20Exploration%20(SSE)/"/>
    <hyperlink ref="C370" r:id="rId370" display="https://youtu.be/NQ1eLWrPzuY"/>
    <hyperlink ref="F370" r:id="rId2" display="https://files.afu.se/Downloads/Transcripts/Society%20for%20Scientific%20Exploration%20(SSE)/"/>
    <hyperlink ref="C371" r:id="rId371" display="https://youtu.be/DHkYK1bFQYg"/>
    <hyperlink ref="F371" r:id="rId2" display="https://files.afu.se/Downloads/Transcripts/Society%20for%20Scientific%20Exploration%20(SSE)/"/>
    <hyperlink ref="C372" r:id="rId372" display="https://youtu.be/khsScGRcGXI"/>
    <hyperlink ref="F372" r:id="rId2" display="https://files.afu.se/Downloads/Transcripts/Society%20for%20Scientific%20Exploration%20(SSE)/"/>
    <hyperlink ref="C373" r:id="rId373" display="https://youtu.be/A7R0y4gi0cI"/>
    <hyperlink ref="F373" r:id="rId2" display="https://files.afu.se/Downloads/Transcripts/Society%20for%20Scientific%20Exploration%20(SSE)/"/>
    <hyperlink ref="C374" r:id="rId374" display="https://youtu.be/7M9QzpVrXbY"/>
    <hyperlink ref="F374" r:id="rId2" display="https://files.afu.se/Downloads/Transcripts/Society%20for%20Scientific%20Exploration%20(SSE)/"/>
    <hyperlink ref="C375" r:id="rId375" display="https://youtu.be/WYsLJ7ssDRQ"/>
    <hyperlink ref="F375" r:id="rId2" display="https://files.afu.se/Downloads/Transcripts/Society%20for%20Scientific%20Exploration%20(SSE)/"/>
    <hyperlink ref="C376" r:id="rId376" display="https://youtu.be/QPsf0zVgA3I"/>
    <hyperlink ref="F376" r:id="rId2" display="https://files.afu.se/Downloads/Transcripts/Society%20for%20Scientific%20Exploration%20(SSE)/"/>
    <hyperlink ref="C377" r:id="rId377" display="https://youtu.be/gYS2N5pzjX4"/>
    <hyperlink ref="F377" r:id="rId2" display="https://files.afu.se/Downloads/Transcripts/Society%20for%20Scientific%20Exploration%20(SSE)/"/>
    <hyperlink ref="C378" r:id="rId378" display="https://youtu.be/t_Q-fmZ4QAU"/>
    <hyperlink ref="F378" r:id="rId2" display="https://files.afu.se/Downloads/Transcripts/Society%20for%20Scientific%20Exploration%20(SSE)/"/>
    <hyperlink ref="C379" r:id="rId379" display="https://youtu.be/v-dpeYmRhSo"/>
    <hyperlink ref="F379" r:id="rId2" display="https://files.afu.se/Downloads/Transcripts/Society%20for%20Scientific%20Exploration%20(SSE)/"/>
    <hyperlink ref="C380" r:id="rId380" display="https://youtu.be/hcotBzjXndI"/>
    <hyperlink ref="F380" r:id="rId2" display="https://files.afu.se/Downloads/Transcripts/Society%20for%20Scientific%20Exploration%20(SSE)/"/>
    <hyperlink ref="C381" r:id="rId381" display="https://youtu.be/5De7gYtNPfc"/>
    <hyperlink ref="F381" r:id="rId2" display="https://files.afu.se/Downloads/Transcripts/Society%20for%20Scientific%20Exploration%20(SSE)/"/>
    <hyperlink ref="C382" r:id="rId382" display="https://youtu.be/8Jw6pePlfvs"/>
    <hyperlink ref="F382" r:id="rId2" display="https://files.afu.se/Downloads/Transcripts/Society%20for%20Scientific%20Exploration%20(SSE)/"/>
    <hyperlink ref="C383" r:id="rId383" display="https://youtu.be/0eqHp36CXbo"/>
    <hyperlink ref="F383" r:id="rId2" display="https://files.afu.se/Downloads/Transcripts/Society%20for%20Scientific%20Exploration%20(SSE)/"/>
    <hyperlink ref="C384" r:id="rId384" display="https://youtu.be/NDvy8vSu3UA"/>
    <hyperlink ref="F384" r:id="rId2" display="https://files.afu.se/Downloads/Transcripts/Society%20for%20Scientific%20Exploration%20(SSE)/"/>
    <hyperlink ref="C385" r:id="rId385" display="https://youtu.be/i2Rn6zAokKs"/>
    <hyperlink ref="F385" r:id="rId2" display="https://files.afu.se/Downloads/Transcripts/Society%20for%20Scientific%20Exploration%20(SSE)/"/>
    <hyperlink ref="C386" r:id="rId386" display="https://youtu.be/iQ8pa0gFTI4"/>
    <hyperlink ref="F386" r:id="rId2" display="https://files.afu.se/Downloads/Transcripts/Society%20for%20Scientific%20Exploration%20(SSE)/"/>
    <hyperlink ref="C387" r:id="rId387" display="https://youtu.be/Pt9RwJHBg68"/>
    <hyperlink ref="F387" r:id="rId2" display="https://files.afu.se/Downloads/Transcripts/Society%20for%20Scientific%20Exploration%20(SSE)/"/>
    <hyperlink ref="C388" r:id="rId388" display="https://youtu.be/LXKNj3etD0c"/>
    <hyperlink ref="F388" r:id="rId2" display="https://files.afu.se/Downloads/Transcripts/Society%20for%20Scientific%20Exploration%20(SSE)/"/>
    <hyperlink ref="C389" r:id="rId389" display="https://youtu.be/z-VGhOYE770"/>
    <hyperlink ref="F389" r:id="rId2" display="https://files.afu.se/Downloads/Transcripts/Society%20for%20Scientific%20Exploration%20(SSE)/"/>
    <hyperlink ref="C390" r:id="rId390" display="https://youtu.be/j3LGiZWhfVM"/>
    <hyperlink ref="F390" r:id="rId2" display="https://files.afu.se/Downloads/Transcripts/Society%20for%20Scientific%20Exploration%20(SSE)/"/>
    <hyperlink ref="C391" r:id="rId391" display="https://youtu.be/Z31oGddiaCU"/>
    <hyperlink ref="F391" r:id="rId2" display="https://files.afu.se/Downloads/Transcripts/Society%20for%20Scientific%20Exploration%20(SSE)/"/>
    <hyperlink ref="C392" r:id="rId392" display="https://youtu.be/nttB3Wze3Y8"/>
    <hyperlink ref="F392" r:id="rId2" display="https://files.afu.se/Downloads/Transcripts/Society%20for%20Scientific%20Exploration%20(SSE)/"/>
    <hyperlink ref="C393" r:id="rId393" display="https://youtu.be/hisohVo8M5M"/>
    <hyperlink ref="F393" r:id="rId2" display="https://files.afu.se/Downloads/Transcripts/Society%20for%20Scientific%20Exploration%20(SSE)/"/>
    <hyperlink ref="C394" r:id="rId394" display="https://youtu.be/TM6_Wmb6SPw"/>
    <hyperlink ref="F394" r:id="rId2" display="https://files.afu.se/Downloads/Transcripts/Society%20for%20Scientific%20Exploration%20(SSE)/"/>
    <hyperlink ref="C395" r:id="rId395" display="https://youtu.be/KnLl9vs3W20"/>
    <hyperlink ref="F395" r:id="rId2" display="https://files.afu.se/Downloads/Transcripts/Society%20for%20Scientific%20Exploration%20(SSE)/"/>
    <hyperlink ref="C396" r:id="rId396" display="https://youtu.be/3QSMb0pgmpY"/>
    <hyperlink ref="F396" r:id="rId2" display="https://files.afu.se/Downloads/Transcripts/Society%20for%20Scientific%20Exploration%20(SSE)/"/>
    <hyperlink ref="C397" r:id="rId397" display="https://youtu.be/66-gDhfMTLg"/>
    <hyperlink ref="F397" r:id="rId2" display="https://files.afu.se/Downloads/Transcripts/Society%20for%20Scientific%20Exploration%20(SSE)/"/>
    <hyperlink ref="C398" r:id="rId398" display="https://youtu.be/cmfdSfLIT2g"/>
    <hyperlink ref="F398" r:id="rId2" display="https://files.afu.se/Downloads/Transcripts/Society%20for%20Scientific%20Exploration%20(SSE)/"/>
    <hyperlink ref="C399" r:id="rId399" display="https://youtu.be/0a-HxereEYk"/>
    <hyperlink ref="F399" r:id="rId2" display="https://files.afu.se/Downloads/Transcripts/Society%20for%20Scientific%20Exploration%20(SSE)/"/>
    <hyperlink ref="C400" r:id="rId400" display="https://youtu.be/BR02BhPvp7M"/>
    <hyperlink ref="F400" r:id="rId2" display="https://files.afu.se/Downloads/Transcripts/Society%20for%20Scientific%20Exploration%20(SSE)/"/>
    <hyperlink ref="C401" r:id="rId401" display="https://youtu.be/8baAyjHraJI"/>
    <hyperlink ref="F401" r:id="rId2" display="https://files.afu.se/Downloads/Transcripts/Society%20for%20Scientific%20Exploration%20(SSE)/"/>
    <hyperlink ref="C402" r:id="rId402" display="https://youtu.be/VvWUet5eLXs"/>
    <hyperlink ref="F402" r:id="rId2" display="https://files.afu.se/Downloads/Transcripts/Society%20for%20Scientific%20Exploration%20(SSE)/"/>
    <hyperlink ref="C403" r:id="rId403" display="https://youtu.be/CBnWyGR8huE"/>
    <hyperlink ref="F403" r:id="rId2" display="https://files.afu.se/Downloads/Transcripts/Society%20for%20Scientific%20Exploration%20(SSE)/"/>
    <hyperlink ref="C404" r:id="rId404" display="https://youtu.be/e7JHLp3-x70"/>
    <hyperlink ref="F404" r:id="rId2" display="https://files.afu.se/Downloads/Transcripts/Society%20for%20Scientific%20Exploration%20(SSE)/"/>
    <hyperlink ref="C405" r:id="rId405" display="https://youtu.be/_8QDMjpLcis"/>
    <hyperlink ref="F405" r:id="rId2" display="https://files.afu.se/Downloads/Transcripts/Society%20for%20Scientific%20Exploration%20(SSE)/"/>
    <hyperlink ref="C406" r:id="rId406" display="https://youtu.be/sDmXfv_fQ9M"/>
    <hyperlink ref="F406" r:id="rId2" display="https://files.afu.se/Downloads/Transcripts/Society%20for%20Scientific%20Exploration%20(SSE)/"/>
    <hyperlink ref="C407" r:id="rId407" display="https://youtu.be/w_DNLML5jhs"/>
    <hyperlink ref="F407" r:id="rId2" display="https://files.afu.se/Downloads/Transcripts/Society%20for%20Scientific%20Exploration%20(SSE)/"/>
    <hyperlink ref="C408" r:id="rId408" display="https://youtu.be/Sawcd8XQIRk"/>
    <hyperlink ref="F408" r:id="rId2" display="https://files.afu.se/Downloads/Transcripts/Society%20for%20Scientific%20Exploration%20(SSE)/"/>
    <hyperlink ref="C409" r:id="rId409" display="https://youtu.be/waFXFGV1DJs"/>
    <hyperlink ref="F409" r:id="rId2" display="https://files.afu.se/Downloads/Transcripts/Society%20for%20Scientific%20Exploration%20(SSE)/"/>
    <hyperlink ref="C410" r:id="rId410" display="https://youtu.be/qJa1PE_9kPg"/>
    <hyperlink ref="F410" r:id="rId2" display="https://files.afu.se/Downloads/Transcripts/Society%20for%20Scientific%20Exploration%20(SSE)/"/>
    <hyperlink ref="C411" r:id="rId411" display="https://youtu.be/fBx7YTznKGo"/>
    <hyperlink ref="F411" r:id="rId2" display="https://files.afu.se/Downloads/Transcripts/Society%20for%20Scientific%20Exploration%20(SSE)/"/>
    <hyperlink ref="C412" r:id="rId412" display="https://youtu.be/mYjzilMNiTE"/>
    <hyperlink ref="F412" r:id="rId2" display="https://files.afu.se/Downloads/Transcripts/Society%20for%20Scientific%20Exploration%20(SSE)/"/>
    <hyperlink ref="C413" r:id="rId413" display="https://youtu.be/PnfQ0E_zkq8"/>
    <hyperlink ref="F413" r:id="rId2" display="https://files.afu.se/Downloads/Transcripts/Society%20for%20Scientific%20Exploration%20(SSE)/"/>
    <hyperlink ref="C414" r:id="rId414" display="https://youtu.be/lfh7zhTnnUQ"/>
    <hyperlink ref="F414" r:id="rId2" display="https://files.afu.se/Downloads/Transcripts/Society%20for%20Scientific%20Exploration%20(SSE)/"/>
    <hyperlink ref="C415" r:id="rId415" display="https://youtu.be/BmDWmi494HA"/>
    <hyperlink ref="F415" r:id="rId2" display="https://files.afu.se/Downloads/Transcripts/Society%20for%20Scientific%20Exploration%20(SSE)/"/>
    <hyperlink ref="C416" r:id="rId416" display="https://youtu.be/sYm81Ca-aHk"/>
    <hyperlink ref="F416" r:id="rId2" display="https://files.afu.se/Downloads/Transcripts/Society%20for%20Scientific%20Exploration%20(SSE)/"/>
    <hyperlink ref="C417" r:id="rId417" display="https://youtu.be/Zrx4ippguIA"/>
    <hyperlink ref="F417" r:id="rId2" display="https://files.afu.se/Downloads/Transcripts/Society%20for%20Scientific%20Exploration%20(SSE)/"/>
    <hyperlink ref="C418" r:id="rId418" display="https://youtu.be/mw_LKKZcgyw"/>
    <hyperlink ref="F418" r:id="rId2" display="https://files.afu.se/Downloads/Transcripts/Society%20for%20Scientific%20Exploration%20(SSE)/"/>
    <hyperlink ref="C419" r:id="rId419" display="https://youtu.be/-gdj4ex8xIQ"/>
    <hyperlink ref="F419" r:id="rId2" display="https://files.afu.se/Downloads/Transcripts/Society%20for%20Scientific%20Exploration%20(SSE)/"/>
    <hyperlink ref="C420" r:id="rId420" display="https://youtu.be/zrcqzNpRWpk"/>
    <hyperlink ref="F420" r:id="rId2" display="https://files.afu.se/Downloads/Transcripts/Society%20for%20Scientific%20Exploration%20(SSE)/"/>
    <hyperlink ref="C421" r:id="rId421" display="https://youtu.be/44OaMnw-Sx8"/>
    <hyperlink ref="F421" r:id="rId2" display="https://files.afu.se/Downloads/Transcripts/Society%20for%20Scientific%20Exploration%20(SSE)/"/>
    <hyperlink ref="C422" r:id="rId422" display="https://youtu.be/6tjvpk_x-YI"/>
    <hyperlink ref="F422" r:id="rId2" display="https://files.afu.se/Downloads/Transcripts/Society%20for%20Scientific%20Exploration%20(SSE)/"/>
    <hyperlink ref="C423" r:id="rId423" display="https://youtu.be/lBDmHT-DSbs"/>
    <hyperlink ref="F423" r:id="rId2" display="https://files.afu.se/Downloads/Transcripts/Society%20for%20Scientific%20Exploration%20(SSE)/"/>
    <hyperlink ref="C424" r:id="rId424" display="https://youtu.be/FmxFsxB_H40"/>
    <hyperlink ref="F424" r:id="rId2" display="https://files.afu.se/Downloads/Transcripts/Society%20for%20Scientific%20Exploration%20(SSE)/"/>
    <hyperlink ref="C425" r:id="rId425" display="https://youtu.be/ToQBrUuNN4I"/>
    <hyperlink ref="F425" r:id="rId2" display="https://files.afu.se/Downloads/Transcripts/Society%20for%20Scientific%20Exploration%20(SSE)/"/>
    <hyperlink ref="C426" r:id="rId426" display="https://youtu.be/6XyC3wcj8ws"/>
    <hyperlink ref="F426" r:id="rId2" display="https://files.afu.se/Downloads/Transcripts/Society%20for%20Scientific%20Exploration%20(SSE)/"/>
    <hyperlink ref="C427" r:id="rId427" display="https://youtu.be/gaFQ8rAf7vE"/>
    <hyperlink ref="F427" r:id="rId2" display="https://files.afu.se/Downloads/Transcripts/Society%20for%20Scientific%20Exploration%20(SSE)/"/>
    <hyperlink ref="C428" r:id="rId428" display="https://youtu.be/KJ514HzFjuQ"/>
    <hyperlink ref="F428" r:id="rId2" display="https://files.afu.se/Downloads/Transcripts/Society%20for%20Scientific%20Exploration%20(SSE)/"/>
    <hyperlink ref="C429" r:id="rId429" display="https://youtu.be/O9g9dz1U0qA"/>
    <hyperlink ref="F429" r:id="rId2" display="https://files.afu.se/Downloads/Transcripts/Society%20for%20Scientific%20Exploration%20(SSE)/"/>
    <hyperlink ref="C430" r:id="rId430" display="https://youtu.be/JcYYVswRimY"/>
    <hyperlink ref="F430" r:id="rId2" display="https://files.afu.se/Downloads/Transcripts/Society%20for%20Scientific%20Exploration%20(SSE)/"/>
    <hyperlink ref="C431" r:id="rId431" display="https://youtu.be/C2ynAz63amk"/>
    <hyperlink ref="F431" r:id="rId2" display="https://files.afu.se/Downloads/Transcripts/Society%20for%20Scientific%20Exploration%20(SSE)/"/>
    <hyperlink ref="C432" r:id="rId432" display="https://youtu.be/ckuO1KkETrg"/>
    <hyperlink ref="F432" r:id="rId2" display="https://files.afu.se/Downloads/Transcripts/Society%20for%20Scientific%20Exploration%20(SSE)/"/>
    <hyperlink ref="C433" r:id="rId433" display="https://youtu.be/tJEzsTYGt2I"/>
    <hyperlink ref="F433" r:id="rId2" display="https://files.afu.se/Downloads/Transcripts/Society%20for%20Scientific%20Exploration%20(SSE)/"/>
    <hyperlink ref="C434" r:id="rId434" display="https://youtu.be/XMIcATCk6ug"/>
    <hyperlink ref="F434" r:id="rId2" display="https://files.afu.se/Downloads/Transcripts/Society%20for%20Scientific%20Exploration%20(SSE)/"/>
    <hyperlink ref="C435" r:id="rId435" display="https://youtu.be/XIgoZaTOqGY"/>
    <hyperlink ref="F435" r:id="rId2" display="https://files.afu.se/Downloads/Transcripts/Society%20for%20Scientific%20Exploration%20(SSE)/"/>
    <hyperlink ref="C436" r:id="rId436" display="https://youtu.be/QnfxIv9K_Z8"/>
    <hyperlink ref="F436" r:id="rId2" display="https://files.afu.se/Downloads/Transcripts/Society%20for%20Scientific%20Exploration%20(SSE)/"/>
    <hyperlink ref="C437" r:id="rId437" display="https://youtu.be/exDHv4tcW6s"/>
    <hyperlink ref="F437" r:id="rId2" display="https://files.afu.se/Downloads/Transcripts/Society%20for%20Scientific%20Exploration%20(SSE)/"/>
    <hyperlink ref="C438" r:id="rId438" display="https://youtu.be/ZFBRYjQ8CvE"/>
    <hyperlink ref="F438" r:id="rId2" display="https://files.afu.se/Downloads/Transcripts/Society%20for%20Scientific%20Exploration%20(SSE)/"/>
    <hyperlink ref="C439" r:id="rId439" display="https://youtu.be/XrfN3BFgzzI"/>
    <hyperlink ref="F439" r:id="rId2" display="https://files.afu.se/Downloads/Transcripts/Society%20for%20Scientific%20Exploration%20(SSE)/"/>
    <hyperlink ref="C440" r:id="rId440" display="https://youtu.be/6g-OsHpwrfA"/>
    <hyperlink ref="F440" r:id="rId2" display="https://files.afu.se/Downloads/Transcripts/Society%20for%20Scientific%20Exploration%20(SSE)/"/>
    <hyperlink ref="C441" r:id="rId441" display="https://youtu.be/Gq6FzcLPOB4"/>
    <hyperlink ref="F441" r:id="rId2" display="https://files.afu.se/Downloads/Transcripts/Society%20for%20Scientific%20Exploration%20(SSE)/"/>
    <hyperlink ref="C442" r:id="rId442" display="https://youtu.be/zuII7YZgTQk"/>
    <hyperlink ref="F442" r:id="rId2" display="https://files.afu.se/Downloads/Transcripts/Society%20for%20Scientific%20Exploration%20(SSE)/"/>
    <hyperlink ref="C443" r:id="rId443" display="https://youtu.be/407V32gFDBI"/>
    <hyperlink ref="F443" r:id="rId2" display="https://files.afu.se/Downloads/Transcripts/Society%20for%20Scientific%20Exploration%20(SSE)/"/>
    <hyperlink ref="C444" r:id="rId444" display="https://youtu.be/FJVNc9ctxy0"/>
    <hyperlink ref="F444" r:id="rId2" display="https://files.afu.se/Downloads/Transcripts/Society%20for%20Scientific%20Exploration%20(SSE)/"/>
    <hyperlink ref="C445" r:id="rId445" display="https://youtu.be/-1xIVQhhDPc"/>
    <hyperlink ref="F445" r:id="rId2" display="https://files.afu.se/Downloads/Transcripts/Society%20for%20Scientific%20Exploration%20(SSE)/"/>
    <hyperlink ref="C446" r:id="rId446" display="https://youtu.be/avxG2rqpVPc"/>
    <hyperlink ref="F446" r:id="rId2" display="https://files.afu.se/Downloads/Transcripts/Society%20for%20Scientific%20Exploration%20(SSE)/"/>
    <hyperlink ref="C447" r:id="rId447" display="https://youtu.be/a0NfAAQJD4Q"/>
    <hyperlink ref="F447" r:id="rId2" display="https://files.afu.se/Downloads/Transcripts/Society%20for%20Scientific%20Exploration%20(SSE)/"/>
    <hyperlink ref="C448" r:id="rId448" display="https://youtu.be/SGO7-I1q24E"/>
    <hyperlink ref="F448" r:id="rId2" display="https://files.afu.se/Downloads/Transcripts/Society%20for%20Scientific%20Exploration%20(SSE)/"/>
    <hyperlink ref="C449" r:id="rId449" display="https://youtu.be/s5ypGrw5q1w"/>
    <hyperlink ref="F449" r:id="rId2" display="https://files.afu.se/Downloads/Transcripts/Society%20for%20Scientific%20Exploration%20(SSE)/"/>
    <hyperlink ref="C450" r:id="rId450" display="https://youtu.be/ZOY2mPmZjvE"/>
    <hyperlink ref="F450" r:id="rId2" display="https://files.afu.se/Downloads/Transcripts/Society%20for%20Scientific%20Exploration%20(SSE)/"/>
    <hyperlink ref="C451" r:id="rId451" display="https://youtu.be/NT7eHuSYayc"/>
    <hyperlink ref="F451" r:id="rId2" display="https://files.afu.se/Downloads/Transcripts/Society%20for%20Scientific%20Exploration%20(SSE)/"/>
    <hyperlink ref="C452" r:id="rId452" display="https://youtu.be/sagr-eSxElg"/>
    <hyperlink ref="F452" r:id="rId2" display="https://files.afu.se/Downloads/Transcripts/Society%20for%20Scientific%20Exploration%20(SSE)/"/>
    <hyperlink ref="C453" r:id="rId453" display="https://youtu.be/qU57ApMRFOY"/>
    <hyperlink ref="F453" r:id="rId2" display="https://files.afu.se/Downloads/Transcripts/Society%20for%20Scientific%20Exploration%20(SSE)/"/>
    <hyperlink ref="C454" r:id="rId454" display="https://youtu.be/ens_aFzn7Rk"/>
    <hyperlink ref="F454" r:id="rId2" display="https://files.afu.se/Downloads/Transcripts/Society%20for%20Scientific%20Exploration%20(SSE)/"/>
    <hyperlink ref="C455" r:id="rId455" display="https://youtu.be/De79Ru-Lwlk"/>
    <hyperlink ref="F455" r:id="rId2" display="https://files.afu.se/Downloads/Transcripts/Society%20for%20Scientific%20Exploration%20(SSE)/"/>
    <hyperlink ref="C456" r:id="rId456" display="https://youtu.be/B1Ddym37HWg"/>
    <hyperlink ref="F456" r:id="rId2" display="https://files.afu.se/Downloads/Transcripts/Society%20for%20Scientific%20Exploration%20(SSE)/"/>
    <hyperlink ref="C457" r:id="rId457" display="https://youtu.be/DlU4hxAMFE4"/>
    <hyperlink ref="F457" r:id="rId2" display="https://files.afu.se/Downloads/Transcripts/Society%20for%20Scientific%20Exploration%20(SSE)/"/>
    <hyperlink ref="C458" r:id="rId458" display="https://youtu.be/vnOTqHn3Aew"/>
    <hyperlink ref="F458" r:id="rId2" display="https://files.afu.se/Downloads/Transcripts/Society%20for%20Scientific%20Exploration%20(SSE)/"/>
    <hyperlink ref="C459" r:id="rId459" display="https://youtu.be/-t13QjYLX2Y"/>
    <hyperlink ref="F459" r:id="rId2" display="https://files.afu.se/Downloads/Transcripts/Society%20for%20Scientific%20Exploration%20(SSE)/"/>
    <hyperlink ref="C460" r:id="rId460" display="https://youtu.be/4izE248zW7o"/>
    <hyperlink ref="F460" r:id="rId2" display="https://files.afu.se/Downloads/Transcripts/Society%20for%20Scientific%20Exploration%20(SSE)/"/>
    <hyperlink ref="C461" r:id="rId461" display="https://youtu.be/zrJcGfi8cfU"/>
    <hyperlink ref="F461" r:id="rId2" display="https://files.afu.se/Downloads/Transcripts/Society%20for%20Scientific%20Exploration%20(SSE)/"/>
    <hyperlink ref="C462" r:id="rId462" display="https://youtu.be/14ibyAYWVHM"/>
    <hyperlink ref="F462" r:id="rId2" display="https://files.afu.se/Downloads/Transcripts/Society%20for%20Scientific%20Exploration%20(SSE)/"/>
    <hyperlink ref="C463" r:id="rId463" display="https://youtu.be/bb4lWf4jNTQ"/>
    <hyperlink ref="F463" r:id="rId2" display="https://files.afu.se/Downloads/Transcripts/Society%20for%20Scientific%20Exploration%20(SSE)/"/>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Main</cp:lastModifiedBy>
  <dcterms:created xsi:type="dcterms:W3CDTF">2023-06-25T18:38:00Z</dcterms:created>
  <dcterms:modified xsi:type="dcterms:W3CDTF">2023-06-27T07:21:56Z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24DB0D4ADD8B4C7F812967C9124674CC</vt:lpwstr>
  </property>
  <property fmtid="{D5CDD505-2E9C-101B-9397-08002B2CF9AE}" pid="3" name="KSOProductBuildVer">
    <vt:lpwstr>2057-11.2.0.11417</vt:lpwstr>
  </property>
</Properties>
</file>